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alexa.plotkin\Desktop\"/>
    </mc:Choice>
  </mc:AlternateContent>
  <xr:revisionPtr revIDLastSave="0" documentId="8_{DF50336A-9F1A-47B9-B85C-A28C6A9F75B2}" xr6:coauthVersionLast="47" xr6:coauthVersionMax="47" xr10:uidLastSave="{00000000-0000-0000-0000-000000000000}"/>
  <bookViews>
    <workbookView xWindow="-120" yWindow="-120" windowWidth="29040" windowHeight="15720" xr2:uid="{00000000-000D-0000-FFFF-FFFF00000000}"/>
  </bookViews>
  <sheets>
    <sheet name="FTE Calculator" sheetId="12" r:id="rId1"/>
    <sheet name="FAQs - Staff FTEs" sheetId="13" r:id="rId2"/>
    <sheet name="lookup" sheetId="9" state="hidden" r:id="rId3"/>
  </sheets>
  <externalReferences>
    <externalReference r:id="rId4"/>
  </externalReferences>
  <definedNames>
    <definedName name="ALL">lookup!$X$2:$X$8</definedName>
    <definedName name="ALLCol">lookup!$X:$X</definedName>
    <definedName name="CalculationMethod">lookup!$Z$3:$Z$5</definedName>
    <definedName name="Campus">lookup!$G$2</definedName>
    <definedName name="CampusCol">lookup!$G:$G</definedName>
    <definedName name="CampusList">lookup!$G$2:$G$14</definedName>
    <definedName name="color1">'FTE Calculator'!$H$5,'FTE Calculator'!$J$5,'FTE Calculator'!$H$7,'FTE Calculator'!$J$7,'FTE Calculator'!$H$9,'FTE Calculator'!$J$9,'FTE Calculator'!$H$11,'FTE Calculator'!$J$11,'FTE Calculator'!$H$13,'FTE Calculator'!$J$13,'FTE Calculator'!$H$15,'FTE Calculator'!$J$15,'FTE Calculator'!$H$17,'FTE Calculator'!$J$17,'FTE Calculator'!$H$19,'FTE Calculator'!$J$19,'FTE Calculator'!$H$21,'FTE Calculator'!$J$21,'FTE Calculator'!$H$23,'FTE Calculator'!$J$23,'FTE Calculator'!$H$25,'FTE Calculator'!$J$25,'FTE Calculator'!$H$27,'FTE Calculator'!$J$27,'FTE Calculator'!$H$29,'FTE Calculator'!$J$29,'FTE Calculator'!$H$31,'FTE Calculator'!$J$31,'FTE Calculator'!$H$33,'FTE Calculator'!$J$33,'FTE Calculator'!$H$35,'FTE Calculator'!$J$35,'FTE Calculator'!$H$37,'FTE Calculator'!$J$37,'FTE Calculator'!$H$39,'FTE Calculator'!$J$39,'FTE Calculator'!$H$41,'FTE Calculator'!$J$41,'FTE Calculator'!$H$43,'FTE Calculator'!$J$43</definedName>
    <definedName name="CSSP">lookup!$J$2:$J$13</definedName>
    <definedName name="CSSPCol">lookup!$J:$J</definedName>
    <definedName name="CYCEV">lookup!$H$2:$H$14</definedName>
    <definedName name="CYCEVCol">lookup!$H:$H</definedName>
    <definedName name="CYEMY">lookup!$I$2:$I$10</definedName>
    <definedName name="CYEMYCol">lookup!$I:$I</definedName>
    <definedName name="Dis">lookup!$K$2:$K$14</definedName>
    <definedName name="DisCol">lookup!$K:$K</definedName>
    <definedName name="ICJR">lookup!$L$2:$L$19</definedName>
    <definedName name="ICJRCol">lookup!$L:$L</definedName>
    <definedName name="JFF">lookup!$M$2:$M$20</definedName>
    <definedName name="JFFCol">lookup!$M:$M</definedName>
    <definedName name="LAV">lookup!$N$2:$N$12</definedName>
    <definedName name="LAVCol">lookup!$N:$N</definedName>
    <definedName name="LAVlist">lookup!$N$2:$N$12</definedName>
    <definedName name="Program2">lookup!$E$2:$E$17</definedName>
    <definedName name="Program4">lookup!$E$2:$E$17</definedName>
    <definedName name="ProgramFullName1">lookup!$D$2:$D$17</definedName>
    <definedName name="RURAL">lookup!$O$2:$O$21</definedName>
    <definedName name="RuralCol">lookup!$O:$O</definedName>
    <definedName name="SAPSCSCol">lookup!$P:$P</definedName>
    <definedName name="SASPCS">lookup!$P$2:$P$8</definedName>
    <definedName name="SASPCSCol">lookup!$P:$P</definedName>
    <definedName name="SC">lookup!$Q$2:$Q$12</definedName>
    <definedName name="SCCol">lookup!$Q:$Q</definedName>
    <definedName name="TC">lookup!$S$2:$S$11</definedName>
    <definedName name="TCCol">lookup!$S:$S</definedName>
    <definedName name="TestCol" localSheetId="0">lookup!#REF!</definedName>
    <definedName name="TestCol">lookup!#REF!</definedName>
    <definedName name="TG">lookup!$T$2:$T$25</definedName>
    <definedName name="TGCol">lookup!$T:$T</definedName>
    <definedName name="TH">lookup!$R$2:$R$18</definedName>
    <definedName name="THCol">lookup!$R:$R</definedName>
    <definedName name="TJ">lookup!$U$2:$U$15</definedName>
    <definedName name="TJCol">lookup!$U:$U</definedName>
    <definedName name="TSASP">lookup!$V$2:$V$9</definedName>
    <definedName name="TSASPCol">lookup!$V:$V</definedName>
    <definedName name="Underserved">lookup!$W$2:$W$13</definedName>
    <definedName name="UnderservedCol">lookup!$W:$W</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12" l="1" a="1"/>
  <c r="L19" i="12" s="1"/>
  <c r="M19" i="12" s="1"/>
  <c r="L20" i="12" a="1"/>
  <c r="L20" i="12" s="1"/>
  <c r="M20" i="12" s="1"/>
  <c r="L29" i="12" a="1"/>
  <c r="L29" i="12" s="1"/>
  <c r="L8" i="12" a="1"/>
  <c r="L8" i="12" s="1"/>
  <c r="M8" i="12" s="1"/>
  <c r="L9" i="12" a="1"/>
  <c r="L9" i="12" s="1"/>
  <c r="M9" i="12" s="1"/>
  <c r="L10" i="12" a="1"/>
  <c r="L10" i="12" s="1"/>
  <c r="M10" i="12" s="1"/>
  <c r="L11" i="12" a="1"/>
  <c r="L11" i="12" s="1"/>
  <c r="M11" i="12" s="1"/>
  <c r="L12" i="12" a="1"/>
  <c r="L12" i="12" s="1"/>
  <c r="M12" i="12" s="1"/>
  <c r="L13" i="12" a="1"/>
  <c r="L13" i="12" s="1"/>
  <c r="M13" i="12" s="1"/>
  <c r="L14" i="12" a="1"/>
  <c r="L14" i="12" s="1"/>
  <c r="M14" i="12" s="1"/>
  <c r="L15" i="12" a="1"/>
  <c r="L15" i="12" s="1"/>
  <c r="M15" i="12" s="1"/>
  <c r="L16" i="12" a="1"/>
  <c r="L16" i="12" s="1"/>
  <c r="M16" i="12" s="1"/>
  <c r="L17" i="12" a="1"/>
  <c r="L17" i="12" s="1"/>
  <c r="M17" i="12" s="1"/>
  <c r="L18" i="12" a="1"/>
  <c r="L18" i="12" s="1"/>
  <c r="M18" i="12" s="1"/>
  <c r="L21" i="12" a="1"/>
  <c r="L21" i="12" s="1"/>
  <c r="M21" i="12" s="1"/>
  <c r="L22" i="12" a="1"/>
  <c r="L22" i="12" s="1"/>
  <c r="M22" i="12" s="1"/>
  <c r="L23" i="12" a="1"/>
  <c r="L23" i="12" s="1"/>
  <c r="M23" i="12" s="1"/>
  <c r="L24" i="12" a="1"/>
  <c r="L24" i="12" s="1"/>
  <c r="M24" i="12" s="1"/>
  <c r="L25" i="12" a="1"/>
  <c r="L25" i="12" s="1"/>
  <c r="M25" i="12" s="1"/>
  <c r="L26" i="12" a="1"/>
  <c r="L26" i="12" s="1"/>
  <c r="M26" i="12" s="1"/>
  <c r="L27" i="12" a="1"/>
  <c r="L27" i="12" s="1"/>
  <c r="M27" i="12" s="1"/>
  <c r="L28" i="12" a="1"/>
  <c r="L28" i="12" s="1"/>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L5" i="12" l="1"/>
  <c r="L7" i="12" l="1" a="1"/>
  <c r="L7" i="12" s="1"/>
  <c r="M7" i="12" s="1"/>
  <c r="M28" i="12"/>
  <c r="L31" i="12" a="1"/>
  <c r="L31" i="12" s="1"/>
  <c r="M31" i="12" s="1"/>
  <c r="M29" i="12"/>
  <c r="L30" i="12" a="1"/>
  <c r="L30" i="12" s="1"/>
  <c r="M30" i="12" s="1"/>
  <c r="M32" i="12" l="1"/>
</calcChain>
</file>

<file path=xl/sharedStrings.xml><?xml version="1.0" encoding="utf-8"?>
<sst xmlns="http://schemas.openxmlformats.org/spreadsheetml/2006/main" count="556" uniqueCount="108">
  <si>
    <t>Attorney</t>
  </si>
  <si>
    <t>Information technology staff</t>
  </si>
  <si>
    <t>Paralegal</t>
  </si>
  <si>
    <t>Trainer</t>
  </si>
  <si>
    <t>Translator/interpretor</t>
  </si>
  <si>
    <t>Staff</t>
  </si>
  <si>
    <t>FTE(s)</t>
  </si>
  <si>
    <t>Total</t>
  </si>
  <si>
    <t>Program coordinator</t>
  </si>
  <si>
    <t>Legal Assistance for Victims</t>
  </si>
  <si>
    <t>Counselor</t>
  </si>
  <si>
    <t>Evaluator</t>
  </si>
  <si>
    <t>Legal advocate (does not include attorney or paralegal)</t>
  </si>
  <si>
    <t>Program coordinator (training coordinator, victim services coordinator</t>
  </si>
  <si>
    <t>Support staff (administrative assistant, bookkeeper, accountant)</t>
  </si>
  <si>
    <t>Trainer/educator (includes peer educators if paid)</t>
  </si>
  <si>
    <t>Victim advocate (includes domestic violence, sexual assault, dual)</t>
  </si>
  <si>
    <t>Other (specify):</t>
  </si>
  <si>
    <t>Campus</t>
  </si>
  <si>
    <t>LAV</t>
  </si>
  <si>
    <t>ALL</t>
  </si>
  <si>
    <t>Translator/interpreter</t>
  </si>
  <si>
    <t>Abuse in Later Life</t>
  </si>
  <si>
    <t>Administrator (director, fiscal manager)</t>
  </si>
  <si>
    <t>Case Manager</t>
  </si>
  <si>
    <t>Child Advocate</t>
  </si>
  <si>
    <t>Legal Advocate(does not include attorney or paralegal)</t>
  </si>
  <si>
    <t>Outreach Worker</t>
  </si>
  <si>
    <t>Victim advocate (non-governmental, includes domestic violence, sexual assault, and dual)</t>
  </si>
  <si>
    <t>Victim assistant (governmental, includes victim-witness specialist/coordinator)</t>
  </si>
  <si>
    <t>CYCEV</t>
  </si>
  <si>
    <t>Attorney (does not include prosecutor)</t>
  </si>
  <si>
    <t>Outreach worker</t>
  </si>
  <si>
    <t>CSSP</t>
  </si>
  <si>
    <t>Court personnel</t>
  </si>
  <si>
    <t>Prosecutor</t>
  </si>
  <si>
    <t>Investigator (prosecution-based)</t>
  </si>
  <si>
    <t>Sexual assault nurse examiner/sexual assault forensic examiner (SANE/SAFE)</t>
  </si>
  <si>
    <t>ICJR</t>
  </si>
  <si>
    <t>Probation officer/offender monitor</t>
  </si>
  <si>
    <t>Victim assistant (governmental, includes victim-witness specialist/ coordinator)</t>
  </si>
  <si>
    <t>JFF</t>
  </si>
  <si>
    <t>Law enforcement officer</t>
  </si>
  <si>
    <t>Sexual assault forensic examiner/sexual assault nurse examiner (SAFE/SANE)</t>
  </si>
  <si>
    <t>RURAL</t>
  </si>
  <si>
    <t>SASPCS</t>
  </si>
  <si>
    <t>Case manager</t>
  </si>
  <si>
    <t>TH</t>
  </si>
  <si>
    <t>TG</t>
  </si>
  <si>
    <t>TJ</t>
  </si>
  <si>
    <t>TSASP</t>
  </si>
  <si>
    <t>Underserved</t>
  </si>
  <si>
    <t>Consolidated Youth Children Exposed to Violence</t>
  </si>
  <si>
    <t>Culturally Specific Services Program</t>
  </si>
  <si>
    <t>Disability Program</t>
  </si>
  <si>
    <t>Improving Criminal Justice Response</t>
  </si>
  <si>
    <t>Justice for Families</t>
  </si>
  <si>
    <t>Rural</t>
  </si>
  <si>
    <t>SASP-Culturally Specific Services</t>
  </si>
  <si>
    <t>Transitional Housing</t>
  </si>
  <si>
    <t>Tribal Governments</t>
  </si>
  <si>
    <t>Tribal Jurisdictions</t>
  </si>
  <si>
    <t>Tribal SASP</t>
  </si>
  <si>
    <t>Dis</t>
  </si>
  <si>
    <t>Campus police/security officer</t>
  </si>
  <si>
    <t>CalculationMethod</t>
  </si>
  <si>
    <t>Percent of time (enter as whole number without  % sign)</t>
  </si>
  <si>
    <t>Click this box, then click the arrow for the drop-down menu</t>
  </si>
  <si>
    <t>Staff No.</t>
  </si>
  <si>
    <t xml:space="preserve">STEP 1            </t>
  </si>
  <si>
    <t>STEP 2</t>
  </si>
  <si>
    <t>STEP 3</t>
  </si>
  <si>
    <t>STEP 4</t>
  </si>
  <si>
    <t>STEP 5</t>
  </si>
  <si>
    <t>STEP 6</t>
  </si>
  <si>
    <t>STEP 7</t>
  </si>
  <si>
    <t>STEP 8</t>
  </si>
  <si>
    <t>STEP 9</t>
  </si>
  <si>
    <t>*Tip: Computer display sizes and settings vary. Please adjust the zoom setting in the lower right corner to fit your screen*</t>
  </si>
  <si>
    <t>This project was supported by Grant No. 2015-TA-AX-K00 awarded by the Office on Violence Against Women, U.S. Department of Justice. The opinions, findings, conclusions, and recommendations expressed in this publication/program/exhibition are those of the author(s) and do not necessarily reflect the views of the Department of Justice, Office on Violence Against Women.</t>
  </si>
  <si>
    <r>
      <t xml:space="preserve">
Enter the</t>
    </r>
    <r>
      <rPr>
        <b/>
        <sz val="11"/>
        <rFont val="Gadugi"/>
        <family val="2"/>
      </rPr>
      <t xml:space="preserve"> name of the staff member</t>
    </r>
    <r>
      <rPr>
        <sz val="11"/>
        <rFont val="Gadugi"/>
        <family val="2"/>
      </rPr>
      <t xml:space="preserve"> whose time was supported by OVW grant funds in the table below. Enter one staff member per box:</t>
    </r>
  </si>
  <si>
    <r>
      <t xml:space="preserve">
Enter the </t>
    </r>
    <r>
      <rPr>
        <b/>
        <sz val="11"/>
        <rFont val="Gadugi"/>
        <family val="2"/>
      </rPr>
      <t>number of months</t>
    </r>
    <r>
      <rPr>
        <sz val="11"/>
        <rFont val="Gadugi"/>
        <family val="2"/>
      </rPr>
      <t xml:space="preserve"> during this 6-month reporting period that this staff member's position was paid with OVW grant funds. (Months can be input out to two decimal points, for example: 4.45)</t>
    </r>
  </si>
  <si>
    <r>
      <t xml:space="preserve">
Use the drop down list below to</t>
    </r>
    <r>
      <rPr>
        <b/>
        <sz val="11"/>
        <rFont val="Gadugi"/>
        <family val="2"/>
      </rPr>
      <t xml:space="preserve"> select the function this staff member performed</t>
    </r>
    <r>
      <rPr>
        <sz val="11"/>
        <rFont val="Gadugi"/>
        <family val="2"/>
      </rPr>
      <t xml:space="preserve"> while supported with your OVW grant funds during the reporting period. If this person performed in multiple roles, please use additional cells below to select all functions that apply. </t>
    </r>
  </si>
  <si>
    <r>
      <t xml:space="preserve">
Use the drop-down list to </t>
    </r>
    <r>
      <rPr>
        <b/>
        <sz val="11"/>
        <rFont val="Gadugi"/>
        <family val="2"/>
      </rPr>
      <t xml:space="preserve">select the method you will use to report the time </t>
    </r>
    <r>
      <rPr>
        <sz val="11"/>
        <rFont val="Gadugi"/>
        <family val="2"/>
      </rPr>
      <t>supported by grant funds in this reporting period. (If multiple functions are selected in step 5 for the same person, the same method for counting time must be used in step 6).</t>
    </r>
  </si>
  <si>
    <r>
      <t xml:space="preserve">
</t>
    </r>
    <r>
      <rPr>
        <b/>
        <sz val="11"/>
        <rFont val="Gadugi"/>
        <family val="2"/>
      </rPr>
      <t>Enter the number</t>
    </r>
    <r>
      <rPr>
        <sz val="11"/>
        <rFont val="Gadugi"/>
        <family val="2"/>
      </rPr>
      <t xml:space="preserve"> associated with each grant-funded function below, based on the method  chosen in step 6. </t>
    </r>
  </si>
  <si>
    <r>
      <t xml:space="preserve">
</t>
    </r>
    <r>
      <rPr>
        <b/>
        <sz val="11"/>
        <rFont val="Gadugi"/>
        <family val="2"/>
      </rPr>
      <t>Repeat steps 3-7 for all staff</t>
    </r>
    <r>
      <rPr>
        <sz val="11"/>
        <rFont val="Gadugi"/>
        <family val="2"/>
      </rPr>
      <t xml:space="preserve"> whose time was supported with your OVW grant funds for this progress reporting period, then use the data in the table below to complete your progress report.</t>
    </r>
  </si>
  <si>
    <r>
      <t xml:space="preserve">
To</t>
    </r>
    <r>
      <rPr>
        <b/>
        <sz val="11"/>
        <rFont val="Gadugi"/>
        <family val="2"/>
      </rPr>
      <t xml:space="preserve"> calculate FTEs for a different program</t>
    </r>
    <r>
      <rPr>
        <sz val="11"/>
        <rFont val="Gadugi"/>
        <family val="2"/>
      </rPr>
      <t>, clear all the data in the cells for steps 3-7, and select a new program name at the top.</t>
    </r>
  </si>
  <si>
    <r>
      <rPr>
        <b/>
        <sz val="11"/>
        <rFont val="Gadugi"/>
        <family val="2"/>
      </rPr>
      <t xml:space="preserve">                        </t>
    </r>
    <r>
      <rPr>
        <sz val="11"/>
        <rFont val="Gadugi"/>
        <family val="2"/>
      </rPr>
      <t xml:space="preserve">
Select your </t>
    </r>
    <r>
      <rPr>
        <b/>
        <sz val="11"/>
        <rFont val="Gadugi"/>
        <family val="2"/>
      </rPr>
      <t>grant program</t>
    </r>
    <r>
      <rPr>
        <sz val="11"/>
        <rFont val="Gadugi"/>
        <family val="2"/>
      </rPr>
      <t xml:space="preserve"> from the drop-down list below.                    </t>
    </r>
  </si>
  <si>
    <r>
      <t xml:space="preserve">
Enter the</t>
    </r>
    <r>
      <rPr>
        <b/>
        <sz val="11"/>
        <rFont val="Gadugi"/>
        <family val="2"/>
      </rPr>
      <t xml:space="preserve"> total available hours</t>
    </r>
    <r>
      <rPr>
        <sz val="11"/>
        <rFont val="Gadugi"/>
        <family val="2"/>
      </rPr>
      <t xml:space="preserve"> in your program's work week (default is set to 40 hours).</t>
    </r>
  </si>
  <si>
    <t>Hours worked per week</t>
  </si>
  <si>
    <t>Total hours worked in period</t>
  </si>
  <si>
    <t>Administrator</t>
  </si>
  <si>
    <t>Support staff</t>
  </si>
  <si>
    <t>Victim advocate (non-governmental)</t>
  </si>
  <si>
    <t>Victim assistant (governmental)</t>
  </si>
  <si>
    <t>Abuser Intervention Program staff</t>
  </si>
  <si>
    <t>Security</t>
  </si>
  <si>
    <t>Supervised visitation/exchange staff</t>
  </si>
  <si>
    <t>Child advocate</t>
  </si>
  <si>
    <t>Supervised visitation</t>
  </si>
  <si>
    <t>CY CEV</t>
  </si>
  <si>
    <t>Disability</t>
  </si>
  <si>
    <t>SASP CS</t>
  </si>
  <si>
    <t>US</t>
  </si>
  <si>
    <t>FTE Calculator</t>
  </si>
  <si>
    <r>
      <t xml:space="preserve">To use the calculator: </t>
    </r>
    <r>
      <rPr>
        <sz val="12"/>
        <color rgb="FF3E1151"/>
        <rFont val="Gadugi"/>
        <family val="2"/>
      </rPr>
      <t>Follow the steps and answer the questions in order, beginning with step 1. If you need to go back a few steps, be sure to delete any information beyond the step you go back to. This will ensure the calculator functions correctly.  For STOP and SASP Formula grants, please use the STOP and SASP FTE calculators</t>
    </r>
    <r>
      <rPr>
        <b/>
        <sz val="12"/>
        <color rgb="FF3E1151"/>
        <rFont val="Gadugi"/>
        <family val="2"/>
      </rPr>
      <t>.</t>
    </r>
  </si>
  <si>
    <r>
      <rPr>
        <sz val="14"/>
        <color theme="1"/>
        <rFont val="Calibri"/>
        <family val="2"/>
        <scheme val="minor"/>
      </rPr>
      <t>Contact VAWA MEI for more help</t>
    </r>
    <r>
      <rPr>
        <sz val="12"/>
        <color theme="1"/>
        <rFont val="Calibri"/>
        <family val="2"/>
        <scheme val="minor"/>
      </rPr>
      <t xml:space="preserve">
Call us at: 1-800-922-8292 
Email us at: vawamei@maine.edu
Find us at: vawamei.org</t>
    </r>
  </si>
  <si>
    <r>
      <rPr>
        <b/>
        <sz val="10"/>
        <color theme="4" tint="-0.499984740745262"/>
        <rFont val="Calibri"/>
        <family val="2"/>
        <scheme val="minor"/>
      </rPr>
      <t>Note:</t>
    </r>
    <r>
      <rPr>
        <sz val="10"/>
        <color theme="4" tint="-0.499984740745262"/>
        <rFont val="Calibri"/>
        <family val="2"/>
        <scheme val="minor"/>
      </rPr>
      <t xml:space="preserve"> Some cells in this workbook have been locked. This is to ensure that the formulas built into the tool continue to function properly. If for any reason you would like to edit this workbook, you will need to unprotect it by using the password "edit".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</si>
</sst>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theme="1"/>
      <name val="Gadugi"/>
      <family val="2"/>
    </font>
    <font>
      <b/>
      <sz val="11"/>
      <color theme="1"/>
      <name val="Gadugi"/>
      <family val="2"/>
    </font>
    <font>
      <b/>
      <sz val="11"/>
      <color theme="4" tint="-0.499984740745262"/>
      <name val="Gadugi"/>
      <family val="2"/>
    </font>
    <font>
      <b/>
      <sz val="11"/>
      <color theme="0"/>
      <name val="Gadugi"/>
      <family val="2"/>
    </font>
    <font>
      <b/>
      <sz val="10"/>
      <color rgb="FF003E52"/>
      <name val="Gadugi"/>
      <family val="2"/>
    </font>
    <font>
      <b/>
      <sz val="12"/>
      <color rgb="FF3E1151"/>
      <name val="Gadugi"/>
      <family val="2"/>
    </font>
    <font>
      <sz val="12"/>
      <color rgb="FF3E1151"/>
      <name val="Gadugi"/>
      <family val="2"/>
    </font>
    <font>
      <b/>
      <sz val="16"/>
      <color rgb="FFA03058"/>
      <name val="Gadugi"/>
      <family val="2"/>
    </font>
    <font>
      <sz val="10"/>
      <color rgb="FF3B5673"/>
      <name val="Gadugi"/>
      <family val="2"/>
    </font>
    <font>
      <sz val="11"/>
      <color rgb="FF3B5673"/>
      <name val="Calibri"/>
      <family val="2"/>
      <scheme val="minor"/>
    </font>
    <font>
      <sz val="11"/>
      <color rgb="FF003E52"/>
      <name val="Gadugi"/>
      <family val="2"/>
    </font>
    <font>
      <b/>
      <sz val="10"/>
      <color theme="4" tint="-0.499984740745262"/>
      <name val="Gadugi"/>
      <family val="2"/>
    </font>
    <font>
      <sz val="12"/>
      <color theme="1"/>
      <name val="Calibri"/>
      <family val="2"/>
      <scheme val="minor"/>
    </font>
    <font>
      <sz val="14"/>
      <color theme="1"/>
      <name val="Calibri"/>
      <family val="2"/>
      <scheme val="minor"/>
    </font>
    <font>
      <sz val="11"/>
      <color rgb="FFFFFFFF"/>
      <name val="Arial"/>
      <family val="2"/>
    </font>
    <font>
      <b/>
      <sz val="12"/>
      <color theme="0"/>
      <name val="Gadugi"/>
      <family val="2"/>
    </font>
    <font>
      <sz val="18"/>
      <color rgb="FF3E1151"/>
      <name val="Calibri"/>
      <family val="2"/>
      <scheme val="minor"/>
    </font>
    <font>
      <sz val="11"/>
      <name val="Gadugi"/>
      <family val="2"/>
    </font>
    <font>
      <b/>
      <sz val="11"/>
      <name val="Gadugi"/>
      <family val="2"/>
    </font>
    <font>
      <sz val="11"/>
      <color theme="1"/>
      <name val="Calibri"/>
      <family val="2"/>
    </font>
    <font>
      <sz val="10"/>
      <color theme="4" tint="-0.499984740745262"/>
      <name val="Calibri"/>
      <family val="2"/>
      <scheme val="minor"/>
    </font>
    <font>
      <b/>
      <sz val="10"/>
      <color theme="4" tint="-0.499984740745262"/>
      <name val="Calibri"/>
      <family val="2"/>
      <scheme val="minor"/>
    </font>
    <font>
      <sz val="10"/>
      <color theme="1"/>
      <name val="Calibri"/>
      <family val="2"/>
      <scheme val="minor"/>
    </font>
  </fonts>
  <fills count="10">
    <fill>
      <patternFill patternType="none"/>
    </fill>
    <fill>
      <patternFill patternType="gray125"/>
    </fill>
    <fill>
      <patternFill patternType="solid">
        <fgColor theme="4"/>
      </patternFill>
    </fill>
    <fill>
      <patternFill patternType="solid">
        <fgColor theme="6" tint="0.59999389629810485"/>
        <bgColor indexed="65"/>
      </patternFill>
    </fill>
    <fill>
      <patternFill patternType="solid">
        <fgColor rgb="FF3B5673"/>
        <bgColor indexed="64"/>
      </patternFill>
    </fill>
    <fill>
      <patternFill patternType="solid">
        <fgColor rgb="FF009DA9"/>
        <bgColor indexed="64"/>
      </patternFill>
    </fill>
    <fill>
      <patternFill patternType="solid">
        <fgColor rgb="FFA03058"/>
        <bgColor indexed="64"/>
      </patternFill>
    </fill>
    <fill>
      <patternFill patternType="solid">
        <fgColor rgb="FF3E1151"/>
        <bgColor indexed="64"/>
      </patternFill>
    </fill>
    <fill>
      <patternFill patternType="solid">
        <fgColor theme="0"/>
        <bgColor indexed="64"/>
      </patternFill>
    </fill>
    <fill>
      <patternFill patternType="solid">
        <fgColor theme="7"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ck">
        <color rgb="FFFFC000"/>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style="thick">
        <color rgb="FFFFC000"/>
      </right>
      <top/>
      <bottom style="thick">
        <color rgb="FFFFC000"/>
      </bottom>
      <diagonal/>
    </border>
    <border>
      <left style="thick">
        <color rgb="FFA03058"/>
      </left>
      <right style="thick">
        <color rgb="FFA03058"/>
      </right>
      <top style="thick">
        <color rgb="FFA03058"/>
      </top>
      <bottom style="thick">
        <color rgb="FFA03058"/>
      </bottom>
      <diagonal/>
    </border>
    <border>
      <left/>
      <right style="thick">
        <color rgb="FFA03058"/>
      </right>
      <top/>
      <bottom/>
      <diagonal/>
    </border>
    <border>
      <left style="hair">
        <color rgb="FFA03058"/>
      </left>
      <right style="hair">
        <color rgb="FFA03058"/>
      </right>
      <top/>
      <bottom/>
      <diagonal/>
    </border>
    <border>
      <left/>
      <right/>
      <top style="thick">
        <color rgb="FFA03058"/>
      </top>
      <bottom style="thick">
        <color rgb="FFFFC000"/>
      </bottom>
      <diagonal/>
    </border>
    <border>
      <left/>
      <right/>
      <top style="thick">
        <color rgb="FFFFC000"/>
      </top>
      <bottom/>
      <diagonal/>
    </border>
    <border>
      <left/>
      <right/>
      <top/>
      <bottom style="thick">
        <color rgb="FFFFC000"/>
      </bottom>
      <diagonal/>
    </border>
    <border>
      <left style="thick">
        <color rgb="FFA03058"/>
      </left>
      <right/>
      <top/>
      <bottom/>
      <diagonal/>
    </border>
    <border>
      <left style="thick">
        <color rgb="FFA03058"/>
      </left>
      <right/>
      <top style="thick">
        <color rgb="FFA03058"/>
      </top>
      <bottom style="thick">
        <color rgb="FFA03058"/>
      </bottom>
      <diagonal/>
    </border>
    <border>
      <left/>
      <right/>
      <top style="thick">
        <color rgb="FFA03058"/>
      </top>
      <bottom style="thick">
        <color rgb="FFA03058"/>
      </bottom>
      <diagonal/>
    </border>
    <border>
      <left/>
      <right/>
      <top style="thick">
        <color rgb="FFA03058"/>
      </top>
      <bottom/>
      <diagonal/>
    </border>
    <border>
      <left/>
      <right style="thick">
        <color rgb="FF009DA9"/>
      </right>
      <top/>
      <bottom/>
      <diagonal/>
    </border>
    <border>
      <left/>
      <right/>
      <top style="thick">
        <color rgb="FF009DA9"/>
      </top>
      <bottom/>
      <diagonal/>
    </border>
    <border>
      <left style="thick">
        <color rgb="FF009DA9"/>
      </left>
      <right style="thick">
        <color rgb="FF009DA9"/>
      </right>
      <top style="thick">
        <color rgb="FF009DA9"/>
      </top>
      <bottom/>
      <diagonal/>
    </border>
    <border>
      <left style="thick">
        <color rgb="FF009DA9"/>
      </left>
      <right/>
      <top style="thick">
        <color rgb="FF009DA9"/>
      </top>
      <bottom/>
      <diagonal/>
    </border>
    <border>
      <left style="thick">
        <color rgb="FF009DA9"/>
      </left>
      <right/>
      <top style="thick">
        <color rgb="FF009DA9"/>
      </top>
      <bottom style="thick">
        <color rgb="FF009DA9"/>
      </bottom>
      <diagonal/>
    </border>
    <border>
      <left style="thick">
        <color rgb="FF009DA9"/>
      </left>
      <right/>
      <top/>
      <bottom/>
      <diagonal/>
    </border>
    <border>
      <left style="thick">
        <color rgb="FF009DA9"/>
      </left>
      <right style="thick">
        <color rgb="FF3B5673"/>
      </right>
      <top/>
      <bottom/>
      <diagonal/>
    </border>
    <border>
      <left style="thick">
        <color rgb="FF009DA9"/>
      </left>
      <right style="thick">
        <color rgb="FF009DA9"/>
      </right>
      <top/>
      <bottom/>
      <diagonal/>
    </border>
    <border>
      <left style="hair">
        <color rgb="FFA03058"/>
      </left>
      <right style="hair">
        <color rgb="FFA03058"/>
      </right>
      <top style="thick">
        <color rgb="FF009DA9"/>
      </top>
      <bottom/>
      <diagonal/>
    </border>
    <border>
      <left style="thick">
        <color rgb="FF3E1151"/>
      </left>
      <right/>
      <top style="thick">
        <color rgb="FF3E1151"/>
      </top>
      <bottom/>
      <diagonal/>
    </border>
    <border>
      <left/>
      <right style="thick">
        <color rgb="FF3E1151"/>
      </right>
      <top style="thick">
        <color rgb="FF3E1151"/>
      </top>
      <bottom style="thick">
        <color rgb="FF3E1151"/>
      </bottom>
      <diagonal/>
    </border>
    <border>
      <left style="thick">
        <color rgb="FF3E1151"/>
      </left>
      <right style="thick">
        <color rgb="FF3E1151"/>
      </right>
      <top style="thick">
        <color rgb="FF3E1151"/>
      </top>
      <bottom/>
      <diagonal/>
    </border>
    <border>
      <left style="thick">
        <color rgb="FF3E1151"/>
      </left>
      <right style="thick">
        <color rgb="FF3E1151"/>
      </right>
      <top/>
      <bottom/>
      <diagonal/>
    </border>
    <border>
      <left style="thick">
        <color rgb="FF3E1151"/>
      </left>
      <right/>
      <top/>
      <bottom/>
      <diagonal/>
    </border>
    <border>
      <left style="thick">
        <color rgb="FF009DA9"/>
      </left>
      <right style="hair">
        <color rgb="FFA03058"/>
      </right>
      <top style="thick">
        <color rgb="FF009DA9"/>
      </top>
      <bottom/>
      <diagonal/>
    </border>
    <border>
      <left style="thick">
        <color rgb="FF009DA9"/>
      </left>
      <right style="hair">
        <color rgb="FFA03058"/>
      </right>
      <top/>
      <bottom/>
      <diagonal/>
    </border>
    <border>
      <left style="hair">
        <color rgb="FFA03058"/>
      </left>
      <right style="hair">
        <color rgb="FFA03058"/>
      </right>
      <top/>
      <bottom style="thick">
        <color rgb="FF009DA9"/>
      </bottom>
      <diagonal/>
    </border>
    <border>
      <left style="thick">
        <color rgb="FF009DA9"/>
      </left>
      <right style="thin">
        <color indexed="64"/>
      </right>
      <top/>
      <bottom/>
      <diagonal/>
    </border>
    <border>
      <left style="hair">
        <color rgb="FFA03058"/>
      </left>
      <right/>
      <top style="thick">
        <color rgb="FF009DA9"/>
      </top>
      <bottom/>
      <diagonal/>
    </border>
    <border>
      <left style="thick">
        <color rgb="FF009DA9"/>
      </left>
      <right style="hair">
        <color rgb="FFA03058"/>
      </right>
      <top/>
      <bottom style="thick">
        <color rgb="FF009DA9"/>
      </bottom>
      <diagonal/>
    </border>
    <border>
      <left style="hair">
        <color rgb="FFA03058"/>
      </left>
      <right style="thick">
        <color rgb="FF009DA9"/>
      </right>
      <top/>
      <bottom/>
      <diagonal/>
    </border>
    <border>
      <left style="hair">
        <color rgb="FFA03058"/>
      </left>
      <right/>
      <top/>
      <bottom style="thick">
        <color rgb="FF009DA9"/>
      </bottom>
      <diagonal/>
    </border>
    <border>
      <left style="hair">
        <color rgb="FFA03058"/>
      </left>
      <right style="thick">
        <color rgb="FF009DA9"/>
      </right>
      <top style="thick">
        <color rgb="FF009DA9"/>
      </top>
      <bottom/>
      <diagonal/>
    </border>
    <border>
      <left style="hair">
        <color rgb="FFA03058"/>
      </left>
      <right style="thick">
        <color rgb="FF009DA9"/>
      </right>
      <top/>
      <bottom style="thick">
        <color rgb="FF009DA9"/>
      </bottom>
      <diagonal/>
    </border>
    <border>
      <left style="medium">
        <color indexed="64"/>
      </left>
      <right/>
      <top style="thick">
        <color rgb="FF3B5673"/>
      </top>
      <bottom/>
      <diagonal/>
    </border>
    <border>
      <left/>
      <right/>
      <top style="thick">
        <color rgb="FF3E1151"/>
      </top>
      <bottom style="thick">
        <color rgb="FF3B5673"/>
      </bottom>
      <diagonal/>
    </border>
    <border>
      <left style="thick">
        <color rgb="FF3B5673"/>
      </left>
      <right style="medium">
        <color indexed="64"/>
      </right>
      <top style="thick">
        <color rgb="FF3B5673"/>
      </top>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4" fillId="0" borderId="0" applyNumberFormat="0" applyFill="0" applyBorder="0" applyAlignment="0" applyProtection="0"/>
  </cellStyleXfs>
  <cellXfs count="96">
    <xf numFmtId="0" fontId="0" fillId="0" borderId="0" xfId="0"/>
    <xf numFmtId="0" fontId="0" fillId="0" borderId="0" xfId="0" applyProtection="1">
      <protection locked="0"/>
    </xf>
    <xf numFmtId="2" fontId="6" fillId="0" borderId="8" xfId="0" applyNumberFormat="1" applyFont="1" applyBorder="1" applyAlignment="1" applyProtection="1">
      <alignment horizontal="center" wrapText="1"/>
      <protection locked="0" hidden="1"/>
    </xf>
    <xf numFmtId="2" fontId="9" fillId="0" borderId="8" xfId="0" applyNumberFormat="1" applyFont="1" applyBorder="1" applyAlignment="1" applyProtection="1">
      <alignment horizontal="center" wrapText="1"/>
      <protection locked="0" hidden="1"/>
    </xf>
    <xf numFmtId="0" fontId="14" fillId="0" borderId="0" xfId="0" applyFont="1" applyProtection="1">
      <protection locked="0"/>
    </xf>
    <xf numFmtId="0" fontId="13" fillId="0" borderId="0" xfId="0" applyFont="1" applyProtection="1">
      <protection hidden="1"/>
    </xf>
    <xf numFmtId="0" fontId="4" fillId="0" borderId="0" xfId="3" applyBorder="1" applyAlignment="1" applyProtection="1">
      <alignment vertical="center"/>
      <protection hidden="1"/>
    </xf>
    <xf numFmtId="0" fontId="13" fillId="0" borderId="0" xfId="0" applyFont="1" applyAlignment="1" applyProtection="1">
      <alignment vertical="center"/>
      <protection hidden="1"/>
    </xf>
    <xf numFmtId="0" fontId="0" fillId="0" borderId="5" xfId="0" applyBorder="1" applyProtection="1">
      <protection locked="0"/>
    </xf>
    <xf numFmtId="0" fontId="0" fillId="0" borderId="11" xfId="0" applyBorder="1" applyProtection="1">
      <protection locked="0"/>
    </xf>
    <xf numFmtId="0" fontId="19" fillId="0" borderId="0" xfId="0" applyFont="1"/>
    <xf numFmtId="0" fontId="22" fillId="0" borderId="15" xfId="0" applyFont="1" applyBorder="1" applyAlignment="1" applyProtection="1">
      <alignment vertical="top" wrapText="1"/>
      <protection hidden="1"/>
    </xf>
    <xf numFmtId="0" fontId="0" fillId="0" borderId="14" xfId="0" applyBorder="1" applyProtection="1">
      <protection locked="0"/>
    </xf>
    <xf numFmtId="0" fontId="20" fillId="6" borderId="16" xfId="0" applyFont="1" applyFill="1" applyBorder="1" applyAlignment="1" applyProtection="1">
      <alignment horizontal="center" vertical="center"/>
      <protection locked="0"/>
    </xf>
    <xf numFmtId="0" fontId="20" fillId="6" borderId="17" xfId="0" applyFont="1" applyFill="1" applyBorder="1" applyAlignment="1" applyProtection="1">
      <alignment horizontal="center" vertical="center"/>
      <protection locked="0"/>
    </xf>
    <xf numFmtId="0" fontId="0" fillId="0" borderId="9" xfId="0" applyBorder="1" applyProtection="1">
      <protection locked="0"/>
    </xf>
    <xf numFmtId="0" fontId="22" fillId="0" borderId="8" xfId="0" applyFont="1" applyBorder="1" applyAlignment="1" applyProtection="1">
      <alignment vertical="top" wrapText="1"/>
      <protection hidden="1"/>
    </xf>
    <xf numFmtId="0" fontId="0" fillId="0" borderId="18" xfId="0" applyBorder="1" applyProtection="1">
      <protection locked="0"/>
    </xf>
    <xf numFmtId="0" fontId="20" fillId="5" borderId="19" xfId="0" applyFont="1" applyFill="1" applyBorder="1" applyAlignment="1" applyProtection="1">
      <alignment horizontal="center" vertical="center"/>
      <protection locked="0"/>
    </xf>
    <xf numFmtId="0" fontId="20" fillId="5" borderId="21" xfId="0" applyFont="1" applyFill="1" applyBorder="1" applyAlignment="1" applyProtection="1">
      <alignment horizontal="center" vertical="center"/>
      <protection locked="0"/>
    </xf>
    <xf numFmtId="0" fontId="20" fillId="5" borderId="22" xfId="0" applyFont="1" applyFill="1" applyBorder="1" applyAlignment="1" applyProtection="1">
      <alignment horizontal="center" vertical="center"/>
      <protection locked="0"/>
    </xf>
    <xf numFmtId="0" fontId="0" fillId="0" borderId="23" xfId="0" applyBorder="1" applyProtection="1">
      <protection locked="0"/>
    </xf>
    <xf numFmtId="0" fontId="20" fillId="7" borderId="27" xfId="0" applyFont="1" applyFill="1" applyBorder="1" applyAlignment="1" applyProtection="1">
      <alignment horizontal="center" vertical="center"/>
      <protection locked="0"/>
    </xf>
    <xf numFmtId="0" fontId="5" fillId="0" borderId="23" xfId="0" applyFont="1" applyBorder="1" applyAlignment="1" applyProtection="1">
      <alignment vertical="top"/>
      <protection locked="0"/>
    </xf>
    <xf numFmtId="0" fontId="20" fillId="7" borderId="28" xfId="0" applyFont="1" applyFill="1" applyBorder="1" applyAlignment="1" applyProtection="1">
      <alignment horizontal="center" vertical="center"/>
      <protection locked="0"/>
    </xf>
    <xf numFmtId="0" fontId="16" fillId="0" borderId="0" xfId="0" applyFont="1" applyAlignment="1" applyProtection="1">
      <alignment horizontal="left" wrapText="1"/>
      <protection locked="0"/>
    </xf>
    <xf numFmtId="0" fontId="15" fillId="3" borderId="0" xfId="2" applyFont="1" applyBorder="1" applyAlignment="1" applyProtection="1">
      <alignment wrapText="1"/>
      <protection locked="0"/>
    </xf>
    <xf numFmtId="0" fontId="0" fillId="0" borderId="35" xfId="0" applyBorder="1" applyProtection="1">
      <protection locked="0"/>
    </xf>
    <xf numFmtId="0" fontId="15" fillId="3" borderId="36" xfId="2" applyFont="1" applyBorder="1" applyAlignment="1" applyProtection="1">
      <alignment wrapText="1"/>
      <protection locked="0"/>
    </xf>
    <xf numFmtId="0" fontId="15" fillId="0" borderId="0" xfId="0" applyFont="1" applyAlignment="1" applyProtection="1">
      <alignment wrapText="1"/>
      <protection locked="0"/>
    </xf>
    <xf numFmtId="0" fontId="15" fillId="3" borderId="38" xfId="2" applyFont="1" applyBorder="1" applyAlignment="1" applyProtection="1">
      <alignment wrapText="1"/>
      <protection locked="0"/>
    </xf>
    <xf numFmtId="0" fontId="15" fillId="0" borderId="36" xfId="0" applyFont="1" applyBorder="1" applyAlignment="1" applyProtection="1">
      <alignment wrapText="1"/>
      <protection locked="0"/>
    </xf>
    <xf numFmtId="0" fontId="15" fillId="3" borderId="39" xfId="2" applyFont="1" applyBorder="1" applyAlignment="1" applyProtection="1">
      <alignment wrapText="1"/>
      <protection locked="0"/>
    </xf>
    <xf numFmtId="0" fontId="15" fillId="0" borderId="38" xfId="0" applyFont="1" applyBorder="1" applyAlignment="1" applyProtection="1">
      <alignment wrapText="1"/>
      <protection locked="0"/>
    </xf>
    <xf numFmtId="0" fontId="15" fillId="3" borderId="40" xfId="2" applyFont="1" applyBorder="1" applyAlignment="1" applyProtection="1">
      <alignment wrapText="1"/>
      <protection locked="0"/>
    </xf>
    <xf numFmtId="0" fontId="0" fillId="0" borderId="19" xfId="0" applyBorder="1" applyProtection="1">
      <protection locked="0"/>
    </xf>
    <xf numFmtId="0" fontId="15" fillId="3" borderId="41" xfId="2" applyFont="1" applyBorder="1" applyAlignment="1" applyProtection="1">
      <alignment wrapText="1"/>
      <protection locked="0"/>
    </xf>
    <xf numFmtId="0" fontId="15" fillId="0" borderId="41" xfId="0" applyFont="1" applyBorder="1" applyAlignment="1" applyProtection="1">
      <alignment wrapText="1"/>
      <protection locked="0"/>
    </xf>
    <xf numFmtId="0" fontId="15" fillId="0" borderId="40" xfId="0" applyFont="1" applyBorder="1" applyAlignment="1" applyProtection="1">
      <alignment wrapText="1"/>
      <protection locked="0"/>
    </xf>
    <xf numFmtId="0" fontId="0" fillId="0" borderId="24" xfId="0" applyBorder="1" applyProtection="1">
      <protection locked="0"/>
    </xf>
    <xf numFmtId="0" fontId="15" fillId="3" borderId="26" xfId="2" applyFont="1" applyBorder="1" applyAlignment="1" applyProtection="1">
      <alignment horizontal="left"/>
      <protection locked="0"/>
    </xf>
    <xf numFmtId="0" fontId="15" fillId="0" borderId="10" xfId="0" applyFont="1" applyBorder="1" applyProtection="1">
      <protection locked="0"/>
    </xf>
    <xf numFmtId="0" fontId="15" fillId="3" borderId="10" xfId="2" applyFont="1" applyBorder="1" applyAlignment="1" applyProtection="1">
      <protection locked="0"/>
    </xf>
    <xf numFmtId="0" fontId="15" fillId="0" borderId="26" xfId="0" applyFont="1" applyBorder="1" applyProtection="1">
      <protection locked="0"/>
    </xf>
    <xf numFmtId="0" fontId="15" fillId="3" borderId="26" xfId="2" applyFont="1" applyBorder="1" applyAlignment="1" applyProtection="1">
      <protection locked="0"/>
    </xf>
    <xf numFmtId="0" fontId="15" fillId="3" borderId="34" xfId="2" applyFont="1" applyBorder="1" applyAlignment="1" applyProtection="1">
      <protection locked="0"/>
    </xf>
    <xf numFmtId="15" fontId="0" fillId="0" borderId="0" xfId="0" applyNumberFormat="1"/>
    <xf numFmtId="0" fontId="8" fillId="4" borderId="42" xfId="1" applyFont="1" applyFill="1" applyBorder="1" applyAlignment="1" applyProtection="1">
      <alignment horizontal="left" vertical="top" wrapText="1"/>
      <protection locked="0"/>
    </xf>
    <xf numFmtId="0" fontId="2" fillId="8" borderId="1" xfId="0" applyFont="1" applyFill="1" applyBorder="1" applyProtection="1">
      <protection locked="0" hidden="1"/>
    </xf>
    <xf numFmtId="2" fontId="2" fillId="8" borderId="1" xfId="0" applyNumberFormat="1" applyFont="1" applyFill="1" applyBorder="1" applyAlignment="1" applyProtection="1">
      <alignment horizontal="center"/>
      <protection locked="0" hidden="1"/>
    </xf>
    <xf numFmtId="0" fontId="6" fillId="8" borderId="1" xfId="0" applyFont="1" applyFill="1" applyBorder="1" applyAlignment="1" applyProtection="1">
      <alignment wrapText="1"/>
      <protection locked="0" hidden="1"/>
    </xf>
    <xf numFmtId="2" fontId="6" fillId="8" borderId="1" xfId="0" applyNumberFormat="1" applyFont="1" applyFill="1" applyBorder="1" applyAlignment="1" applyProtection="1">
      <alignment horizontal="center" wrapText="1"/>
      <protection locked="0" hidden="1"/>
    </xf>
    <xf numFmtId="0" fontId="7" fillId="0" borderId="33" xfId="0" applyFont="1" applyBorder="1" applyAlignment="1" applyProtection="1">
      <alignment horizontal="center" vertical="center"/>
      <protection hidden="1"/>
    </xf>
    <xf numFmtId="0" fontId="7" fillId="0" borderId="32" xfId="0" applyFont="1" applyBorder="1" applyAlignment="1" applyProtection="1">
      <alignment horizontal="center" vertical="center"/>
      <protection hidden="1"/>
    </xf>
    <xf numFmtId="0" fontId="7" fillId="0" borderId="37" xfId="0" applyFont="1" applyBorder="1" applyAlignment="1" applyProtection="1">
      <alignment horizontal="center" vertical="center"/>
      <protection hidden="1"/>
    </xf>
    <xf numFmtId="0" fontId="15" fillId="0" borderId="10"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2" fontId="15" fillId="0" borderId="10" xfId="0" applyNumberFormat="1" applyFont="1" applyBorder="1" applyAlignment="1" applyProtection="1">
      <alignment horizontal="center" vertical="center" wrapText="1"/>
      <protection locked="0"/>
    </xf>
    <xf numFmtId="2" fontId="15" fillId="0" borderId="26" xfId="0" applyNumberFormat="1" applyFont="1" applyBorder="1" applyAlignment="1" applyProtection="1">
      <alignment horizontal="center" vertical="center" wrapText="1"/>
      <protection locked="0"/>
    </xf>
    <xf numFmtId="2" fontId="15" fillId="0" borderId="34" xfId="0" applyNumberFormat="1" applyFont="1" applyBorder="1" applyAlignment="1" applyProtection="1">
      <alignment horizontal="center" vertical="center" wrapText="1"/>
      <protection locked="0"/>
    </xf>
    <xf numFmtId="0" fontId="21" fillId="0" borderId="0" xfId="0" applyFont="1" applyAlignment="1" applyProtection="1">
      <alignment horizontal="left" vertical="center"/>
      <protection locked="0"/>
    </xf>
    <xf numFmtId="0" fontId="12" fillId="0" borderId="2"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2" fillId="0" borderId="43" xfId="0" applyFont="1" applyBorder="1" applyAlignment="1" applyProtection="1">
      <alignment horizontal="center"/>
      <protection locked="0"/>
    </xf>
    <xf numFmtId="0" fontId="22" fillId="0" borderId="29" xfId="0" applyFont="1" applyBorder="1" applyAlignment="1" applyProtection="1">
      <alignment horizontal="left" vertical="top" wrapText="1"/>
      <protection hidden="1"/>
    </xf>
    <xf numFmtId="0" fontId="22" fillId="0" borderId="30" xfId="0" applyFont="1" applyBorder="1" applyAlignment="1" applyProtection="1">
      <alignment horizontal="left" vertical="top" wrapText="1"/>
      <protection hidden="1"/>
    </xf>
    <xf numFmtId="0" fontId="22" fillId="0" borderId="20" xfId="0" applyFont="1" applyBorder="1" applyAlignment="1" applyProtection="1">
      <alignment horizontal="left" vertical="top" wrapText="1"/>
      <protection hidden="1"/>
    </xf>
    <xf numFmtId="0" fontId="22" fillId="0" borderId="25" xfId="0" applyFont="1" applyBorder="1" applyAlignment="1" applyProtection="1">
      <alignment horizontal="left" vertical="top" wrapText="1"/>
      <protection hidden="1"/>
    </xf>
    <xf numFmtId="0" fontId="22" fillId="0" borderId="21" xfId="0" applyFont="1" applyBorder="1" applyAlignment="1" applyProtection="1">
      <alignment horizontal="left" vertical="top" wrapText="1"/>
      <protection hidden="1"/>
    </xf>
    <xf numFmtId="0" fontId="22" fillId="0" borderId="23" xfId="0" applyFont="1" applyBorder="1" applyAlignment="1" applyProtection="1">
      <alignment horizontal="left" vertical="top" wrapText="1"/>
      <protection hidden="1"/>
    </xf>
    <xf numFmtId="0" fontId="22" fillId="0" borderId="27" xfId="0" applyFont="1" applyBorder="1" applyAlignment="1" applyProtection="1">
      <alignment horizontal="left" vertical="top" wrapText="1"/>
      <protection hidden="1"/>
    </xf>
    <xf numFmtId="0" fontId="22" fillId="0" borderId="31" xfId="0" applyFont="1" applyBorder="1" applyAlignment="1" applyProtection="1">
      <alignment horizontal="left" vertical="top" wrapText="1"/>
      <protection hidden="1"/>
    </xf>
    <xf numFmtId="0" fontId="17" fillId="0" borderId="2" xfId="0" applyFont="1" applyBorder="1" applyAlignment="1">
      <alignment horizontal="center" vertical="center" wrapText="1"/>
    </xf>
    <xf numFmtId="0" fontId="17" fillId="0" borderId="1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13" xfId="0" applyFont="1" applyBorder="1" applyAlignment="1">
      <alignment horizontal="center" vertical="center"/>
    </xf>
    <xf numFmtId="0" fontId="17" fillId="0" borderId="7" xfId="0" applyFont="1" applyBorder="1" applyAlignment="1">
      <alignment horizontal="center" vertical="center"/>
    </xf>
    <xf numFmtId="0" fontId="24" fillId="0" borderId="0" xfId="0" applyFont="1"/>
    <xf numFmtId="15" fontId="2" fillId="0" borderId="0" xfId="0" applyNumberFormat="1" applyFont="1"/>
    <xf numFmtId="0" fontId="2" fillId="0" borderId="0" xfId="0" applyFont="1"/>
    <xf numFmtId="0" fontId="2" fillId="9" borderId="1" xfId="0" applyFont="1" applyFill="1" applyBorder="1" applyProtection="1">
      <protection locked="0" hidden="1"/>
    </xf>
    <xf numFmtId="0" fontId="8" fillId="4" borderId="44" xfId="1" applyFont="1" applyFill="1" applyBorder="1" applyAlignment="1" applyProtection="1">
      <alignment horizontal="left" vertical="top" wrapText="1"/>
      <protection locked="0"/>
    </xf>
    <xf numFmtId="2" fontId="2" fillId="9" borderId="1" xfId="0" applyNumberFormat="1" applyFont="1" applyFill="1" applyBorder="1" applyAlignment="1" applyProtection="1">
      <alignment horizontal="center"/>
      <protection locked="0" hidden="1"/>
    </xf>
    <xf numFmtId="2" fontId="10" fillId="0" borderId="4" xfId="0" applyNumberFormat="1" applyFont="1" applyBorder="1" applyAlignment="1" applyProtection="1">
      <alignment horizontal="center" vertical="top" wrapText="1"/>
      <protection hidden="1"/>
    </xf>
    <xf numFmtId="2" fontId="10" fillId="0" borderId="5" xfId="0" applyNumberFormat="1" applyFont="1" applyBorder="1" applyAlignment="1" applyProtection="1">
      <alignment horizontal="center" vertical="top" wrapText="1"/>
      <protection hidden="1"/>
    </xf>
    <xf numFmtId="2" fontId="10" fillId="0" borderId="6" xfId="0" applyNumberFormat="1" applyFont="1" applyBorder="1" applyAlignment="1" applyProtection="1">
      <alignment horizontal="center" vertical="top" wrapText="1"/>
      <protection hidden="1"/>
    </xf>
    <xf numFmtId="2" fontId="10" fillId="0" borderId="7" xfId="0" applyNumberFormat="1" applyFont="1" applyBorder="1" applyAlignment="1" applyProtection="1">
      <alignment horizontal="center" vertical="top" wrapText="1"/>
      <protection hidden="1"/>
    </xf>
    <xf numFmtId="0" fontId="25" fillId="0" borderId="0" xfId="0" applyFont="1" applyAlignment="1">
      <alignment horizontal="left" vertical="center" wrapText="1"/>
    </xf>
    <xf numFmtId="0" fontId="27" fillId="0" borderId="0" xfId="0" applyFont="1" applyAlignment="1">
      <alignment horizontal="left" vertical="center" wrapText="1"/>
    </xf>
  </cellXfs>
  <cellStyles count="4">
    <cellStyle name="40% - Accent3" xfId="2" builtinId="39"/>
    <cellStyle name="Accent1" xfId="1" builtinId="29"/>
    <cellStyle name="Hyperlink" xfId="3" builtinId="8"/>
    <cellStyle name="Normal" xfId="0" builtinId="0"/>
  </cellStyles>
  <dxfs count="13">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1"/>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1"/>
    </dxf>
    <dxf>
      <border outline="0">
        <top style="medium">
          <color indexed="64"/>
        </top>
      </border>
    </dxf>
    <dxf>
      <protection locked="0" hidden="1"/>
    </dxf>
    <dxf>
      <border outline="0">
        <bottom style="thin">
          <color indexed="64"/>
        </bottom>
      </border>
    </dxf>
    <dxf>
      <font>
        <strike val="0"/>
        <outline val="0"/>
        <shadow val="0"/>
        <u val="none"/>
        <vertAlign val="baseline"/>
        <sz val="11"/>
        <color theme="0"/>
        <name val="Gadugi"/>
        <scheme val="none"/>
      </font>
      <fill>
        <patternFill patternType="solid">
          <fgColor indexed="64"/>
          <bgColor rgb="FF3B5673"/>
        </patternFill>
      </fill>
      <alignment horizontal="left" vertical="top" textRotation="0" wrapText="1" indent="0" justifyLastLine="0" shrinkToFit="0" readingOrder="0"/>
      <protection locked="0" hidden="0"/>
    </dxf>
    <dxf>
      <fill>
        <patternFill>
          <bgColor theme="2"/>
        </patternFill>
      </fill>
    </dxf>
    <dxf>
      <fill>
        <patternFill>
          <bgColor rgb="FF67CFE3"/>
        </patternFill>
      </fill>
    </dxf>
    <dxf>
      <fill>
        <patternFill>
          <bgColor rgb="FFFFC000"/>
        </patternFill>
      </fill>
    </dxf>
    <dxf>
      <fill>
        <patternFill>
          <bgColor rgb="FF3B5673"/>
        </patternFill>
      </fill>
    </dxf>
    <dxf>
      <fill>
        <patternFill>
          <bgColor rgb="FF009DA9"/>
        </patternFill>
      </fill>
    </dxf>
    <dxf>
      <fill>
        <patternFill>
          <bgColor rgb="FF009DA9"/>
        </patternFill>
      </fill>
    </dxf>
    <dxf>
      <fill>
        <patternFill>
          <bgColor rgb="FFD5FBF1"/>
        </patternFill>
      </fill>
    </dxf>
  </dxfs>
  <tableStyles count="4" defaultTableStyle="TableStyleMedium2" defaultPivotStyle="PivotStyleLight16">
    <tableStyle name="Table Style 1" pivot="0" count="1" xr9:uid="{00000000-0011-0000-FFFF-FFFF00000000}">
      <tableStyleElement type="wholeTable" dxfId="12"/>
    </tableStyle>
    <tableStyle name="Table Style 2" pivot="0" count="1" xr9:uid="{00000000-0011-0000-FFFF-FFFF01000000}">
      <tableStyleElement type="wholeTable" dxfId="11"/>
    </tableStyle>
    <tableStyle name="Table Style 3" pivot="0" count="1" xr9:uid="{00000000-0011-0000-FFFF-FFFF02000000}">
      <tableStyleElement type="firstRowStripe" dxfId="10"/>
    </tableStyle>
    <tableStyle name="Table Style 4" pivot="0" count="4" xr9:uid="{00000000-0011-0000-FFFF-FFFF03000000}">
      <tableStyleElement type="headerRow" dxfId="9"/>
      <tableStyleElement type="totalRow" dxfId="8"/>
      <tableStyleElement type="firstRowStripe" dxfId="7"/>
      <tableStyleElement type="secondRowStripe" dxfId="6"/>
    </tableStyle>
  </tableStyles>
  <colors>
    <mruColors>
      <color rgb="FF3B5673"/>
      <color rgb="FF009DA9"/>
      <color rgb="FF3E1151"/>
      <color rgb="FFA03058"/>
      <color rgb="FFFFC000"/>
      <color rgb="FFB9FAFF"/>
      <color rgb="FF00B2C0"/>
      <color rgb="FF77787C"/>
      <color rgb="FF67CFE3"/>
      <color rgb="FF003E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120648</xdr:colOff>
      <xdr:row>24</xdr:row>
      <xdr:rowOff>0</xdr:rowOff>
    </xdr:from>
    <xdr:to>
      <xdr:col>2</xdr:col>
      <xdr:colOff>1130298</xdr:colOff>
      <xdr:row>26</xdr:row>
      <xdr:rowOff>145673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648" y="6847417"/>
          <a:ext cx="2290233" cy="558423"/>
        </a:xfrm>
        <a:prstGeom prst="rect">
          <a:avLst/>
        </a:prstGeom>
        <a:noFill/>
        <a:ln w="19050">
          <a:solidFill>
            <a:srgbClr val="0070C0"/>
          </a:solidFill>
        </a:ln>
      </xdr:spPr>
    </xdr:pic>
    <xdr:clientData/>
  </xdr:twoCellAnchor>
  <xdr:twoCellAnchor>
    <xdr:from>
      <xdr:col>0</xdr:col>
      <xdr:colOff>120347</xdr:colOff>
      <xdr:row>27</xdr:row>
      <xdr:rowOff>70303</xdr:rowOff>
    </xdr:from>
    <xdr:to>
      <xdr:col>2</xdr:col>
      <xdr:colOff>1136800</xdr:colOff>
      <xdr:row>37</xdr:row>
      <xdr:rowOff>66223</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20347" y="7531553"/>
          <a:ext cx="2297036" cy="2049087"/>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project was supported by Grant No. 2015-TA-AX-K00 awarded by the Office on Violence Against Women, U.S. Department of Justice. The opinions, findings, conclusions, and recommendations expressed in this publication/program/exhibition are those of the author(s) and do not necessarily reflect the views of the Department of Justice, Office on Violence Against Women</a:t>
          </a:r>
        </a:p>
        <a:p>
          <a:endParaRPr lang="en-US" sz="1100"/>
        </a:p>
      </xdr:txBody>
    </xdr:sp>
    <xdr:clientData/>
  </xdr:twoCellAnchor>
  <xdr:twoCellAnchor>
    <xdr:from>
      <xdr:col>0</xdr:col>
      <xdr:colOff>137584</xdr:colOff>
      <xdr:row>18</xdr:row>
      <xdr:rowOff>158750</xdr:rowOff>
    </xdr:from>
    <xdr:to>
      <xdr:col>2</xdr:col>
      <xdr:colOff>1156154</xdr:colOff>
      <xdr:row>23</xdr:row>
      <xdr:rowOff>102204</xdr:rowOff>
    </xdr:to>
    <xdr:sp macro="" textlink="">
      <xdr:nvSpPr>
        <xdr:cNvPr id="3" name="TextBox 2">
          <a:extLst>
            <a:ext uri="{FF2B5EF4-FFF2-40B4-BE49-F238E27FC236}">
              <a16:creationId xmlns:a16="http://schemas.microsoft.com/office/drawing/2014/main" id="{3C7374D2-6B62-422B-9F6C-668EAE485BB5}"/>
            </a:ext>
          </a:extLst>
        </xdr:cNvPr>
        <xdr:cNvSpPr txBox="1"/>
      </xdr:nvSpPr>
      <xdr:spPr>
        <a:xfrm>
          <a:off x="137584" y="5789083"/>
          <a:ext cx="2299153" cy="948871"/>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Contact VAWA MEI for more help:</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1-800-922-8292 or vawamei@maine.edu</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https://www.vawamei.org/contact-us/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1</xdr:row>
          <xdr:rowOff>76200</xdr:rowOff>
        </xdr:from>
        <xdr:to>
          <xdr:col>15</xdr:col>
          <xdr:colOff>247650</xdr:colOff>
          <xdr:row>33</xdr:row>
          <xdr:rowOff>104775</xdr:rowOff>
        </xdr:to>
        <xdr:sp macro="" textlink="">
          <xdr:nvSpPr>
            <xdr:cNvPr id="3074" name="Object 2" descr="Frequently Asked Questions Related to Staff FTEs &#10;Q: What is an FTE? &#10;A: An FTE (full-time equivalent) is the metric used to report the hours worked by grant-funded staff. 1.00 FTE is equal to 1,040 hours, or 40 hours per week multiplied by 26 six weeks (6 months). A 100% grant-funded staff person who worked the entire 6 month reporting period will be reported as 1 FTE because 1,040/40 = 1.00. FTEs should be reported in decimals, not percentages. &#10;&#10;Q: What if our agency’s full-time is 35 hours per week, not 40 hours? &#10;A: If 35 hours is considered full-time at your agency, you will not use 1,040 of working hours in your calculation. Instead you will use 910 hours because 35x26= 910. In this case, 910/1,040 = 1.00 FTE. &#10;&#10;Q: Can staff be partially grant-funded? &#10;A: Yes. Grantees should prorate staff FTEs to represent the percent of their salary that is grant funded. This applies to cases of an employee who worked only for a portion of the reporting period, a professional who was contracted for a certain amount of hours, if grant-funds support overtime hours, or if a staff members falls into two or more categories of job functions and their time needs to be divided between those categories on the form. &#10;&#10;Q: How do we report a staff member who has multiple job functions? &#10;A: To report a staff that has more than one job function, first calculate the total FTE of that staff person based on how many grant-funded hours they work each reporting period. Then split up their FTE into the staff categories by estimating the percent of their time performing each job function. &#10;&#10;Q: What if our agency subawards funds to other organizations or agencies that are used to support staff salaries and wages? &#10;A: Report the FTEs associated with funds your agency contracts out or subawards to another entity to pay staff salaries or wages. FTEs should be counted for all grant-funded staff, even if those staff do not work directly for your agency.&#10;&#10;&#10;Q: How do we use the calculator when staff members have different full-time work week hours? For instance, two staff have a 35 hour work week, and 2 staff have a 40 hour work week.&#10;A: The FTE calculator can only be used to base calculations off of one work week at a time. One way to address this is to perform all steps completely for staff with each of the two work weeks and manually total the table output. Alternatively, choose one of the two work week options in step 2, and for those staff who work the other full time week, choose the ‘total hours in the period’ method to input time. Please contact VAWA MEI if you have additional questions around this topic.&#10;" hidden="1">
              <a:extLst>
                <a:ext uri="{63B3BB69-23CF-44E3-9099-C40C66FF867C}">
                  <a14:compatExt spid="_x0000_s3074"/>
                </a:ext>
                <a:ext uri="{FF2B5EF4-FFF2-40B4-BE49-F238E27FC236}">
                  <a16:creationId xmlns:a16="http://schemas.microsoft.com/office/drawing/2014/main" id="{E42CEE47-8186-B6EB-7421-C7863F5A5F2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exa.plotkin\Desktop\FTE_Calculator_2.14.25.xlsx" TargetMode="External"/><Relationship Id="rId1" Type="http://schemas.openxmlformats.org/officeDocument/2006/relationships/externalLinkPath" Target="FTE_Calculator_2.1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TE Calculator"/>
      <sheetName val="FAQs - Staff FTEs"/>
      <sheetName val="lookup"/>
    </sheetNames>
    <sheetDataSet>
      <sheetData sheetId="0"/>
      <sheetData sheetId="1"/>
      <sheetData sheetId="2">
        <row r="3">
          <cell r="D3" t="str">
            <v>Abuse in Later Life</v>
          </cell>
        </row>
        <row r="4">
          <cell r="D4" t="str">
            <v>Campus</v>
          </cell>
        </row>
        <row r="5">
          <cell r="D5" t="str">
            <v>Consolidated Youth Children Exposed to Violence</v>
          </cell>
        </row>
        <row r="6">
          <cell r="D6" t="str">
            <v>Culturally Specific Services Program</v>
          </cell>
        </row>
        <row r="7">
          <cell r="D7" t="str">
            <v>Disability Program</v>
          </cell>
        </row>
        <row r="8">
          <cell r="D8" t="str">
            <v>Improving Criminal Justice Response</v>
          </cell>
        </row>
        <row r="9">
          <cell r="D9" t="str">
            <v>Justice for Families</v>
          </cell>
        </row>
        <row r="10">
          <cell r="D10" t="str">
            <v>Legal Assistance for Victims</v>
          </cell>
        </row>
        <row r="11">
          <cell r="D11" t="str">
            <v>Rural</v>
          </cell>
        </row>
        <row r="12">
          <cell r="D12" t="str">
            <v>SASP-Culturally Specific Services</v>
          </cell>
        </row>
        <row r="13">
          <cell r="D13" t="str">
            <v>Transitional Housing</v>
          </cell>
        </row>
        <row r="14">
          <cell r="D14" t="str">
            <v>Tribal Governments</v>
          </cell>
        </row>
        <row r="15">
          <cell r="D15" t="str">
            <v>Tribal Jurisdictions</v>
          </cell>
        </row>
        <row r="16">
          <cell r="D16" t="str">
            <v>Tribal SASP</v>
          </cell>
        </row>
        <row r="17">
          <cell r="D17" t="str">
            <v>Underserved</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L6:M32" totalsRowShown="0" headerRowDxfId="5" dataDxfId="3" headerRowBorderDxfId="4" tableBorderDxfId="2">
  <autoFilter ref="L6:M32" xr:uid="{00000000-0009-0000-0100-000003000000}"/>
  <tableColumns count="2">
    <tableColumn id="1" xr3:uid="{00000000-0010-0000-0000-000001000000}" name="Staff" dataDxfId="1"/>
    <tableColumn id="2" xr3:uid="{00000000-0010-0000-0000-000002000000}" name="FTE(s)" dataDxfId="0"/>
  </tableColumns>
  <tableStyleInfo name="Table Style 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2"/>
  <sheetViews>
    <sheetView showGridLines="0" tabSelected="1" zoomScale="90" zoomScaleNormal="90" workbookViewId="0">
      <pane ySplit="4" topLeftCell="A5" activePane="bottomLeft" state="frozen"/>
      <selection pane="bottomLeft" activeCell="F5" sqref="F5:F9"/>
    </sheetView>
  </sheetViews>
  <sheetFormatPr defaultColWidth="9.140625" defaultRowHeight="15" x14ac:dyDescent="0.25"/>
  <cols>
    <col min="1" max="1" width="2.28515625" style="1" customWidth="1"/>
    <col min="2" max="2" width="17" style="1" customWidth="1"/>
    <col min="3" max="3" width="17.42578125" style="1" customWidth="1"/>
    <col min="4" max="4" width="2.140625" style="1" customWidth="1"/>
    <col min="5" max="5" width="5.5703125" style="1" customWidth="1"/>
    <col min="6" max="6" width="20.28515625" style="1" customWidth="1"/>
    <col min="7" max="7" width="26.5703125" style="1" customWidth="1"/>
    <col min="8" max="8" width="36.85546875" style="1" customWidth="1"/>
    <col min="9" max="9" width="29.140625" style="1" customWidth="1"/>
    <col min="10" max="10" width="16.42578125" style="1" customWidth="1"/>
    <col min="11" max="11" width="2.42578125" style="1" customWidth="1"/>
    <col min="12" max="12" width="25.85546875" style="1" customWidth="1"/>
    <col min="13" max="13" width="18.85546875" style="1" customWidth="1"/>
    <col min="14" max="14" width="5.5703125" style="1" customWidth="1"/>
    <col min="15" max="15" width="9.140625" style="1"/>
    <col min="16" max="16" width="24.42578125" style="1" customWidth="1"/>
    <col min="17" max="16384" width="9.140625" style="1"/>
  </cols>
  <sheetData>
    <row r="1" spans="1:16" ht="29.45" customHeight="1" thickBot="1" x14ac:dyDescent="0.3">
      <c r="B1" s="61" t="s">
        <v>78</v>
      </c>
      <c r="C1" s="61"/>
      <c r="D1" s="61"/>
      <c r="E1" s="61"/>
      <c r="F1" s="61"/>
      <c r="G1" s="61"/>
      <c r="H1" s="61"/>
      <c r="I1" s="61"/>
      <c r="J1" s="61"/>
      <c r="K1" s="61"/>
      <c r="L1" s="61"/>
      <c r="M1" s="61"/>
    </row>
    <row r="2" spans="1:16" ht="13.5" customHeight="1" thickTop="1" thickBot="1" x14ac:dyDescent="0.3">
      <c r="A2" s="15"/>
      <c r="B2" s="14" t="s">
        <v>69</v>
      </c>
      <c r="C2" s="13" t="s">
        <v>70</v>
      </c>
      <c r="D2" s="12"/>
      <c r="E2" s="17"/>
      <c r="F2" s="18" t="s">
        <v>71</v>
      </c>
      <c r="G2" s="19" t="s">
        <v>72</v>
      </c>
      <c r="H2" s="18" t="s">
        <v>73</v>
      </c>
      <c r="I2" s="20" t="s">
        <v>74</v>
      </c>
      <c r="J2" s="18" t="s">
        <v>75</v>
      </c>
      <c r="K2" s="21"/>
      <c r="L2" s="22" t="s">
        <v>76</v>
      </c>
      <c r="M2" s="24" t="s">
        <v>77</v>
      </c>
      <c r="O2" s="10"/>
      <c r="P2" s="10"/>
    </row>
    <row r="3" spans="1:16" ht="111" customHeight="1" thickTop="1" thickBot="1" x14ac:dyDescent="0.3">
      <c r="B3" s="16" t="s">
        <v>87</v>
      </c>
      <c r="C3" s="11" t="s">
        <v>88</v>
      </c>
      <c r="D3" s="12"/>
      <c r="F3" s="69" t="s">
        <v>80</v>
      </c>
      <c r="G3" s="71" t="s">
        <v>81</v>
      </c>
      <c r="H3" s="69" t="s">
        <v>82</v>
      </c>
      <c r="I3" s="71" t="s">
        <v>83</v>
      </c>
      <c r="J3" s="71" t="s">
        <v>84</v>
      </c>
      <c r="K3" s="23"/>
      <c r="L3" s="73" t="s">
        <v>85</v>
      </c>
      <c r="M3" s="67" t="s">
        <v>86</v>
      </c>
      <c r="O3" s="10"/>
      <c r="P3" s="10"/>
    </row>
    <row r="4" spans="1:16" ht="61.5" customHeight="1" thickTop="1" thickBot="1" x14ac:dyDescent="0.3">
      <c r="B4" s="3" t="s">
        <v>67</v>
      </c>
      <c r="C4" s="2">
        <v>40</v>
      </c>
      <c r="E4" s="25" t="s">
        <v>68</v>
      </c>
      <c r="F4" s="70"/>
      <c r="G4" s="72"/>
      <c r="H4" s="70"/>
      <c r="I4" s="72"/>
      <c r="J4" s="72"/>
      <c r="K4" s="23"/>
      <c r="L4" s="74"/>
      <c r="M4" s="68"/>
      <c r="O4" s="10"/>
      <c r="P4" s="10"/>
    </row>
    <row r="5" spans="1:16" ht="16.5" customHeight="1" thickTop="1" thickBot="1" x14ac:dyDescent="0.3">
      <c r="B5" s="9"/>
      <c r="C5" s="9"/>
      <c r="E5" s="53">
        <v>1</v>
      </c>
      <c r="F5" s="56"/>
      <c r="G5" s="59"/>
      <c r="H5" s="40"/>
      <c r="I5" s="56"/>
      <c r="J5" s="28"/>
      <c r="K5" s="21"/>
      <c r="L5" s="66" t="str">
        <f>IF(B4=lookup!D2, "",B4)</f>
        <v/>
      </c>
      <c r="M5" s="66"/>
    </row>
    <row r="6" spans="1:16" ht="15.75" customHeight="1" thickTop="1" x14ac:dyDescent="0.25">
      <c r="A6" s="8"/>
      <c r="B6" s="62" t="s">
        <v>104</v>
      </c>
      <c r="C6" s="63"/>
      <c r="E6" s="52"/>
      <c r="F6" s="55"/>
      <c r="G6" s="58"/>
      <c r="H6" s="41"/>
      <c r="I6" s="55"/>
      <c r="J6" s="29"/>
      <c r="K6" s="39"/>
      <c r="L6" s="88" t="s">
        <v>5</v>
      </c>
      <c r="M6" s="47" t="s">
        <v>6</v>
      </c>
    </row>
    <row r="7" spans="1:16" ht="16.5" customHeight="1" x14ac:dyDescent="0.25">
      <c r="A7" s="8"/>
      <c r="B7" s="64"/>
      <c r="C7" s="65"/>
      <c r="E7" s="52"/>
      <c r="F7" s="55"/>
      <c r="G7" s="58"/>
      <c r="H7" s="42"/>
      <c r="I7" s="55"/>
      <c r="J7" s="26"/>
      <c r="K7" s="27"/>
      <c r="L7" s="87" t="str">
        <f t="array" ref="L7">IFERROR(INDEX(lookup!$B:$B,SMALL(IF(lookup!$A:$A=$B$4,ROW(lookup!$B:$B)),ROWS(lookup!B$2:B2))),"")</f>
        <v/>
      </c>
      <c r="M7" s="89" t="str">
        <f>IFERROR(IF($L7="","",((IF($I$5=lookup!$Z$3,((SUMIF($H$5:$H$9,$L7,$J$5:$J$9)/$C$4)*($G$5/6)),IF($I$5=lookup!$Z$4,(SUMIF($H$5:$H$9,$L7,$J$5:$J$9)/(26*$C$4)),IF($I$5=lookup!$Z$5,((SUMIF($H$5:$H$9,$L7,$J$5:$J$9)/100)*($G$5/6)),0))))+(IF($I$10=lookup!$Z$3,((SUMIF($H$10:$H$14,$L7,$J$10:$J$14)/$C$4)*($G$10/6)),IF($I$10=lookup!$Z$4,(SUMIF($H$10:$H$14,$L7,$J$10:$J$14)/(26*$C$4)),IF($I$10=lookup!$Z$5,((SUMIF($H$10:$H$14,$L7,$J$10:$J$14)/100)*($G$10/6)),0))))+(IF($I$15=lookup!$Z$3,((SUMIF($H$15:$H$19,$L7,$J$15:$J$19)/$C$4)*($G$15/6)),IF($I$15=lookup!$Z$4,(SUMIF($H$15:$H$19,$L7,$J$15:$J$19)/(26*$C$4)),IF($I$15=lookup!$Z$5,((SUMIF($H$15:$H$19,$L7,$J$15:$J$19)/100)*($G$15/6)),0))))+(IF($I$20=lookup!$Z$3,((SUMIF($H$20:$H$24,$L7,$J$20:$J$24)/$C$4)*($G$20/6)),IF($I$20=lookup!$Z$4,(SUMIF($H$20:$H$24,$L7,$J$20:$J$24)/(26*$C$4)),IF($I$20=lookup!$Z$5,((SUMIF($H$20:$H$24,$L7,$J$20:$J$24)/100)*($G$20/6)),0))))+(IF($I$25=lookup!$Z$3,((SUMIF($H$25:$H$29,$L7,$J$25:$J$29)/$C$4)*($G$25/6)),IF($I$25=lookup!$Z$4,(SUMIF($H$25:$H$29,$L7,$J$25:$J$29)/(26*$C$4)),IF($I$25=lookup!$Z$5,((SUMIF($H$25:$H$29,$L7,$J$25:$J$29)/100)*($G$25/6)),0))))+(IF($I$30=lookup!$Z$3,((SUMIF($H$30:$H$34,$L7,$J$30:$J$34)/$C$4)*($G$30/6)),IF($I$30=lookup!$Z$4,(SUMIF($H$30:$H$34,$L7,$J$30:$J$34)/(26*$C$4)),IF($I$30=lookup!$Z$5,((SUMIF($H$30:$H$34,$L7,$J$30:$J$34)/100)*($G$30/6)),0))))+(IF($I$35=lookup!$Z$3,((SUMIF($H$35:$H$39,$L7,$J$35:$J$39)/$C$4)*($G$35/6)),IF($I$35=lookup!$Z$4,(SUMIF($H$35:$H$39,$L7,$J$35:$J$39)/(26*$C$4)),IF($I$35=lookup!$Z$5,((SUMIF($H$35:$H$39,$L7,$J$35:$J$39)/100)*($G$35/6)),0))))+(IF($I$40=lookup!$Z$3,((SUMIF($H$40:$H$44,$L7,$J$40:$J$44)/$C$4)*($G$40/6)),IF($I$40=lookup!$Z$4,(SUMIF($H$40:$H$44,$L7,$J$40:$J$44)/(26*$C$4)),IF($I$40=lookup!$Z$5,((SUMIF($H$40:$H$44,$L7,$J$40:$J$44)/100)*($G$40/6)),0))))+(IF($I$45=lookup!$Z$3,((SUMIF($H$45:$H$49,$L7,$J$45:$J$49)/$C$4)*($G$45/6)),IF($I$45=lookup!$Z$4,(SUMIF($H$45:$H$49,$L7,$J$45:$J$49)/(26*$C$4)),IF($I$45=lookup!$Z$5,((SUMIF($H$45:$H$49,$L7,$J$45:$J$49)/100)*($G$45/6)),0))))+(IF($I$50=lookup!$Z$3,((SUMIF($H$50:$H$54,$L7,$J$50:$J$54)/$C$4)*($G$50/6)),IF($I$50=lookup!$Z$4,(SUMIF($H$50:$H$54,$L7,$J$50:$J$54)/(26*$C$4)),IF($I$50=lookup!$Z$5,((SUMIF($H$50:$H$54,$L7,$J$50:$J$54)/100)*($G$50/6)),0))))+(IF($I$55=lookup!$Z$3,((SUMIF($H$55:$H$59,$L7,$J$55:$J$59)/$C$4)*($G$55/6)),IF($I$55=lookup!$Z$4,(SUMIF($H$55:$H$59,$L7,$J$55:$J$59)/(26*$C$4)),IF($I$55=lookup!$Z$5,((SUMIF($H$55:$H$59,$L7,$J$55:$J$59)/100)*($G$55/6)),0))))+(IF($I$60=lookup!$Z$3,((SUMIF($H$60:$H$64,$L7,$J$60:$J$64)/$C$4)*($G$60/6)),IF($I$60=lookup!$Z$4,(SUMIF($H$60:$H$64,$L7,$J$60:$J$64)/(26*$C$4)),IF($I$60=lookup!$Z$5,((SUMIF($H$60:$H$64,$L7,$J$60:$J$64)/100)*($G$60/6)),0))))+(IF($I$65=lookup!$Z$3,((SUMIF($H$65:$H$69,$L7,$J$65:$J$69)/$C$4)*($G$65/6)),IF($I$65=lookup!$Z$4,(SUMIF($H$65:$H$69,$L7,$J$65:$J$69)/(26*$C$4)),IF($I$65=lookup!$Z$5,((SUMIF($H$65:$H$69,$L7,$J$65:$J$69)/100)*($G$65/6)),0))))+(IF($I$70=lookup!$Z$3,((SUMIF($H$70:$H$74,$L7,$J$70:$J$74)/$C$4)*($G$70/6)),IF($I$70=lookup!$Z$4,(SUMIF($H$70:$H$74,$L7,$J$70:$J$74)/(26*$C$4)),IF($I$70=lookup!$Z$5,((SUMIF($H$70:$H$74,$L7,$J$70:$J$74)/100)*($G$70/6)),0))))+(IF($I$75=lookup!$Z$3,((SUMIF($H$75:$H$79,$L7,$J$75:$J$79)/$C$4)*($G$75/6)),IF($I$75=lookup!$Z$4,(SUMIF($H$75:$H$79,$L7,$J$75:$J$79)/(26*$C$4)),IF($I$75=lookup!$Z$5,((SUMIF($H$75:$H$79,$L7,$J$75:$J$79)/100)*($G$75/6)),0)))))),0)</f>
        <v/>
      </c>
    </row>
    <row r="8" spans="1:16" ht="15.75" customHeight="1" x14ac:dyDescent="0.25">
      <c r="B8" s="90" t="s">
        <v>105</v>
      </c>
      <c r="C8" s="91"/>
      <c r="E8" s="52"/>
      <c r="F8" s="55"/>
      <c r="G8" s="58"/>
      <c r="H8" s="41"/>
      <c r="I8" s="55"/>
      <c r="J8" s="29"/>
      <c r="K8" s="27"/>
      <c r="L8" s="48" t="str">
        <f t="array" ref="L8">IFERROR(INDEX(lookup!$B:$B,SMALL(IF(lookup!$A:$A=$B$4,ROW(lookup!$B:$B)),ROWS(lookup!B$2:B3))),"")</f>
        <v/>
      </c>
      <c r="M8" s="49" t="str">
        <f>IFERROR(IF($L8="","",((IF($I$5=lookup!$Z$3,((SUMIF($H$5:$H$9,$L8,$J$5:$J$9)/$C$4)*($G$5/6)),IF($I$5=lookup!$Z$4,(SUMIF($H$5:$H$9,$L8,$J$5:$J$9)/(26*$C$4)),IF($I$5=lookup!$Z$5,((SUMIF($H$5:$H$9,$L8,$J$5:$J$9)/100)*($G$5/6)),0))))+(IF($I$10=lookup!$Z$3,((SUMIF($H$10:$H$14,$L8,$J$10:$J$14)/$C$4)*($G$10/6)),IF($I$10=lookup!$Z$4,(SUMIF($H$10:$H$14,$L8,$J$10:$J$14)/(26*$C$4)),IF($I$10=lookup!$Z$5,((SUMIF($H$10:$H$14,$L8,$J$10:$J$14)/100)*($G$10/6)),0))))+(IF($I$15=lookup!$Z$3,((SUMIF($H$15:$H$19,$L8,$J$15:$J$19)/$C$4)*($G$15/6)),IF($I$15=lookup!$Z$4,(SUMIF($H$15:$H$19,$L8,$J$15:$J$19)/(26*$C$4)),IF($I$15=lookup!$Z$5,((SUMIF($H$15:$H$19,$L8,$J$15:$J$19)/100)*($G$15/6)),0))))+(IF($I$20=lookup!$Z$3,((SUMIF($H$20:$H$24,$L8,$J$20:$J$24)/$C$4)*($G$20/6)),IF($I$20=lookup!$Z$4,(SUMIF($H$20:$H$24,$L8,$J$20:$J$24)/(26*$C$4)),IF($I$20=lookup!$Z$5,((SUMIF($H$20:$H$24,$L8,$J$20:$J$24)/100)*($G$20/6)),0))))+(IF($I$25=lookup!$Z$3,((SUMIF($H$25:$H$29,$L8,$J$25:$J$29)/$C$4)*($G$25/6)),IF($I$25=lookup!$Z$4,(SUMIF($H$25:$H$29,$L8,$J$25:$J$29)/(26*$C$4)),IF($I$25=lookup!$Z$5,((SUMIF($H$25:$H$29,$L8,$J$25:$J$29)/100)*($G$25/6)),0))))+(IF($I$30=lookup!$Z$3,((SUMIF($H$30:$H$34,$L8,$J$30:$J$34)/$C$4)*($G$30/6)),IF($I$30=lookup!$Z$4,(SUMIF($H$30:$H$34,$L8,$J$30:$J$34)/(26*$C$4)),IF($I$30=lookup!$Z$5,((SUMIF($H$30:$H$34,$L8,$J$30:$J$34)/100)*($G$30/6)),0))))+(IF($I$35=lookup!$Z$3,((SUMIF($H$35:$H$39,$L8,$J$35:$J$39)/$C$4)*($G$35/6)),IF($I$35=lookup!$Z$4,(SUMIF($H$35:$H$39,$L8,$J$35:$J$39)/(26*$C$4)),IF($I$35=lookup!$Z$5,((SUMIF($H$35:$H$39,$L8,$J$35:$J$39)/100)*($G$35/6)),0))))+(IF($I$40=lookup!$Z$3,((SUMIF($H$40:$H$44,$L8,$J$40:$J$44)/$C$4)*($G$40/6)),IF($I$40=lookup!$Z$4,(SUMIF($H$40:$H$44,$L8,$J$40:$J$44)/(26*$C$4)),IF($I$40=lookup!$Z$5,((SUMIF($H$40:$H$44,$L8,$J$40:$J$44)/100)*($G$40/6)),0))))+(IF($I$45=lookup!$Z$3,((SUMIF($H$45:$H$49,$L8,$J$45:$J$49)/$C$4)*($G$45/6)),IF($I$45=lookup!$Z$4,(SUMIF($H$45:$H$49,$L8,$J$45:$J$49)/(26*$C$4)),IF($I$45=lookup!$Z$5,((SUMIF($H$45:$H$49,$L8,$J$45:$J$49)/100)*($G$45/6)),0))))+(IF($I$50=lookup!$Z$3,((SUMIF($H$50:$H$54,$L8,$J$50:$J$54)/$C$4)*($G$50/6)),IF($I$50=lookup!$Z$4,(SUMIF($H$50:$H$54,$L8,$J$50:$J$54)/(26*$C$4)),IF($I$50=lookup!$Z$5,((SUMIF($H$50:$H$54,$L8,$J$50:$J$54)/100)*($G$50/6)),0))))+(IF($I$55=lookup!$Z$3,((SUMIF($H$55:$H$59,$L8,$J$55:$J$59)/$C$4)*($G$55/6)),IF($I$55=lookup!$Z$4,(SUMIF($H$55:$H$59,$L8,$J$55:$J$59)/(26*$C$4)),IF($I$55=lookup!$Z$5,((SUMIF($H$55:$H$59,$L8,$J$55:$J$59)/100)*($G$55/6)),0))))+(IF($I$60=lookup!$Z$3,((SUMIF($H$60:$H$64,$L8,$J$60:$J$64)/$C$4)*($G$60/6)),IF($I$60=lookup!$Z$4,(SUMIF($H$60:$H$64,$L8,$J$60:$J$64)/(26*$C$4)),IF($I$60=lookup!$Z$5,((SUMIF($H$60:$H$64,$L8,$J$60:$J$64)/100)*($G$60/6)),0))))+(IF($I$65=lookup!$Z$3,((SUMIF($H$65:$H$69,$L8,$J$65:$J$69)/$C$4)*($G$65/6)),IF($I$65=lookup!$Z$4,(SUMIF($H$65:$H$69,$L8,$J$65:$J$69)/(26*$C$4)),IF($I$65=lookup!$Z$5,((SUMIF($H$65:$H$69,$L8,$J$65:$J$69)/100)*($G$65/6)),0))))+(IF($I$70=lookup!$Z$3,((SUMIF($H$70:$H$74,$L8,$J$70:$J$74)/$C$4)*($G$70/6)),IF($I$70=lookup!$Z$4,(SUMIF($H$70:$H$74,$L8,$J$70:$J$74)/(26*$C$4)),IF($I$70=lookup!$Z$5,((SUMIF($H$70:$H$74,$L8,$J$70:$J$74)/100)*($G$70/6)),0))))+(IF($I$75=lookup!$Z$3,((SUMIF($H$75:$H$79,$L8,$J$75:$J$79)/$C$4)*($G$75/6)),IF($I$75=lookup!$Z$4,(SUMIF($H$75:$H$79,$L8,$J$75:$J$79)/(26*$C$4)),IF($I$75=lookup!$Z$5,((SUMIF($H$75:$H$79,$L8,$J$75:$J$79)/100)*($G$75/6)),0)))))),0)</f>
        <v/>
      </c>
    </row>
    <row r="9" spans="1:16" ht="16.5" customHeight="1" thickBot="1" x14ac:dyDescent="0.3">
      <c r="B9" s="90"/>
      <c r="C9" s="91"/>
      <c r="E9" s="52"/>
      <c r="F9" s="57"/>
      <c r="G9" s="58"/>
      <c r="H9" s="42"/>
      <c r="I9" s="55"/>
      <c r="J9" s="26"/>
      <c r="K9" s="27"/>
      <c r="L9" s="87" t="str">
        <f t="array" ref="L9">IFERROR(INDEX(lookup!$B:$B,SMALL(IF(lookup!$A:$A=$B$4,ROW(lookup!$B:$B)),ROWS(lookup!B$2:B4))),"")</f>
        <v/>
      </c>
      <c r="M9" s="89" t="str">
        <f>IFERROR(IF($L9="","",((IF($I$5=lookup!$Z$3,((SUMIF($H$5:$H$9,$L9,$J$5:$J$9)/$C$4)*($G$5/6)),IF($I$5=lookup!$Z$4,(SUMIF($H$5:$H$9,$L9,$J$5:$J$9)/(26*$C$4)),IF($I$5=lookup!$Z$5,((SUMIF($H$5:$H$9,$L9,$J$5:$J$9)/100)*($G$5/6)),0))))+(IF($I$10=lookup!$Z$3,((SUMIF($H$10:$H$14,$L9,$J$10:$J$14)/$C$4)*($G$10/6)),IF($I$10=lookup!$Z$4,(SUMIF($H$10:$H$14,$L9,$J$10:$J$14)/(26*$C$4)),IF($I$10=lookup!$Z$5,((SUMIF($H$10:$H$14,$L9,$J$10:$J$14)/100)*($G$10/6)),0))))+(IF($I$15=lookup!$Z$3,((SUMIF($H$15:$H$19,$L9,$J$15:$J$19)/$C$4)*($G$15/6)),IF($I$15=lookup!$Z$4,(SUMIF($H$15:$H$19,$L9,$J$15:$J$19)/(26*$C$4)),IF($I$15=lookup!$Z$5,((SUMIF($H$15:$H$19,$L9,$J$15:$J$19)/100)*($G$15/6)),0))))+(IF($I$20=lookup!$Z$3,((SUMIF($H$20:$H$24,$L9,$J$20:$J$24)/$C$4)*($G$20/6)),IF($I$20=lookup!$Z$4,(SUMIF($H$20:$H$24,$L9,$J$20:$J$24)/(26*$C$4)),IF($I$20=lookup!$Z$5,((SUMIF($H$20:$H$24,$L9,$J$20:$J$24)/100)*($G$20/6)),0))))+(IF($I$25=lookup!$Z$3,((SUMIF($H$25:$H$29,$L9,$J$25:$J$29)/$C$4)*($G$25/6)),IF($I$25=lookup!$Z$4,(SUMIF($H$25:$H$29,$L9,$J$25:$J$29)/(26*$C$4)),IF($I$25=lookup!$Z$5,((SUMIF($H$25:$H$29,$L9,$J$25:$J$29)/100)*($G$25/6)),0))))+(IF($I$30=lookup!$Z$3,((SUMIF($H$30:$H$34,$L9,$J$30:$J$34)/$C$4)*($G$30/6)),IF($I$30=lookup!$Z$4,(SUMIF($H$30:$H$34,$L9,$J$30:$J$34)/(26*$C$4)),IF($I$30=lookup!$Z$5,((SUMIF($H$30:$H$34,$L9,$J$30:$J$34)/100)*($G$30/6)),0))))+(IF($I$35=lookup!$Z$3,((SUMIF($H$35:$H$39,$L9,$J$35:$J$39)/$C$4)*($G$35/6)),IF($I$35=lookup!$Z$4,(SUMIF($H$35:$H$39,$L9,$J$35:$J$39)/(26*$C$4)),IF($I$35=lookup!$Z$5,((SUMIF($H$35:$H$39,$L9,$J$35:$J$39)/100)*($G$35/6)),0))))+(IF($I$40=lookup!$Z$3,((SUMIF($H$40:$H$44,$L9,$J$40:$J$44)/$C$4)*($G$40/6)),IF($I$40=lookup!$Z$4,(SUMIF($H$40:$H$44,$L9,$J$40:$J$44)/(26*$C$4)),IF($I$40=lookup!$Z$5,((SUMIF($H$40:$H$44,$L9,$J$40:$J$44)/100)*($G$40/6)),0))))+(IF($I$45=lookup!$Z$3,((SUMIF($H$45:$H$49,$L9,$J$45:$J$49)/$C$4)*($G$45/6)),IF($I$45=lookup!$Z$4,(SUMIF($H$45:$H$49,$L9,$J$45:$J$49)/(26*$C$4)),IF($I$45=lookup!$Z$5,((SUMIF($H$45:$H$49,$L9,$J$45:$J$49)/100)*($G$45/6)),0))))+(IF($I$50=lookup!$Z$3,((SUMIF($H$50:$H$54,$L9,$J$50:$J$54)/$C$4)*($G$50/6)),IF($I$50=lookup!$Z$4,(SUMIF($H$50:$H$54,$L9,$J$50:$J$54)/(26*$C$4)),IF($I$50=lookup!$Z$5,((SUMIF($H$50:$H$54,$L9,$J$50:$J$54)/100)*($G$50/6)),0))))+(IF($I$55=lookup!$Z$3,((SUMIF($H$55:$H$59,$L9,$J$55:$J$59)/$C$4)*($G$55/6)),IF($I$55=lookup!$Z$4,(SUMIF($H$55:$H$59,$L9,$J$55:$J$59)/(26*$C$4)),IF($I$55=lookup!$Z$5,((SUMIF($H$55:$H$59,$L9,$J$55:$J$59)/100)*($G$55/6)),0))))+(IF($I$60=lookup!$Z$3,((SUMIF($H$60:$H$64,$L9,$J$60:$J$64)/$C$4)*($G$60/6)),IF($I$60=lookup!$Z$4,(SUMIF($H$60:$H$64,$L9,$J$60:$J$64)/(26*$C$4)),IF($I$60=lookup!$Z$5,((SUMIF($H$60:$H$64,$L9,$J$60:$J$64)/100)*($G$60/6)),0))))+(IF($I$65=lookup!$Z$3,((SUMIF($H$65:$H$69,$L9,$J$65:$J$69)/$C$4)*($G$65/6)),IF($I$65=lookup!$Z$4,(SUMIF($H$65:$H$69,$L9,$J$65:$J$69)/(26*$C$4)),IF($I$65=lookup!$Z$5,((SUMIF($H$65:$H$69,$L9,$J$65:$J$69)/100)*($G$65/6)),0))))+(IF($I$70=lookup!$Z$3,((SUMIF($H$70:$H$74,$L9,$J$70:$J$74)/$C$4)*($G$70/6)),IF($I$70=lookup!$Z$4,(SUMIF($H$70:$H$74,$L9,$J$70:$J$74)/(26*$C$4)),IF($I$70=lookup!$Z$5,((SUMIF($H$70:$H$74,$L9,$J$70:$J$74)/100)*($G$70/6)),0))))+(IF($I$75=lookup!$Z$3,((SUMIF($H$75:$H$79,$L9,$J$75:$J$79)/$C$4)*($G$75/6)),IF($I$75=lookup!$Z$4,(SUMIF($H$75:$H$79,$L9,$J$75:$J$79)/(26*$C$4)),IF($I$75=lookup!$Z$5,((SUMIF($H$75:$H$79,$L9,$J$75:$J$79)/100)*($G$75/6)),0)))))),0)</f>
        <v/>
      </c>
    </row>
    <row r="10" spans="1:16" ht="16.5" customHeight="1" thickTop="1" x14ac:dyDescent="0.25">
      <c r="B10" s="90"/>
      <c r="C10" s="91"/>
      <c r="E10" s="53">
        <v>2</v>
      </c>
      <c r="F10" s="55"/>
      <c r="G10" s="59"/>
      <c r="H10" s="43"/>
      <c r="I10" s="56"/>
      <c r="J10" s="31"/>
      <c r="K10" s="27"/>
      <c r="L10" s="48" t="str">
        <f t="array" ref="L10">IFERROR(INDEX(lookup!$B:$B,SMALL(IF(lookup!$A:$A=$B$4,ROW(lookup!$B:$B)),ROWS(lookup!B$2:B5))),"")</f>
        <v/>
      </c>
      <c r="M10" s="49" t="str">
        <f>IFERROR(IF($L10="","",((IF($I$5=lookup!$Z$3,((SUMIF($H$5:$H$9,$L10,$J$5:$J$9)/$C$4)*($G$5/6)),IF($I$5=lookup!$Z$4,(SUMIF($H$5:$H$9,$L10,$J$5:$J$9)/(26*$C$4)),IF($I$5=lookup!$Z$5,((SUMIF($H$5:$H$9,$L10,$J$5:$J$9)/100)*($G$5/6)),0))))+(IF($I$10=lookup!$Z$3,((SUMIF($H$10:$H$14,$L10,$J$10:$J$14)/$C$4)*($G$10/6)),IF($I$10=lookup!$Z$4,(SUMIF($H$10:$H$14,$L10,$J$10:$J$14)/(26*$C$4)),IF($I$10=lookup!$Z$5,((SUMIF($H$10:$H$14,$L10,$J$10:$J$14)/100)*($G$10/6)),0))))+(IF($I$15=lookup!$Z$3,((SUMIF($H$15:$H$19,$L10,$J$15:$J$19)/$C$4)*($G$15/6)),IF($I$15=lookup!$Z$4,(SUMIF($H$15:$H$19,$L10,$J$15:$J$19)/(26*$C$4)),IF($I$15=lookup!$Z$5,((SUMIF($H$15:$H$19,$L10,$J$15:$J$19)/100)*($G$15/6)),0))))+(IF($I$20=lookup!$Z$3,((SUMIF($H$20:$H$24,$L10,$J$20:$J$24)/$C$4)*($G$20/6)),IF($I$20=lookup!$Z$4,(SUMIF($H$20:$H$24,$L10,$J$20:$J$24)/(26*$C$4)),IF($I$20=lookup!$Z$5,((SUMIF($H$20:$H$24,$L10,$J$20:$J$24)/100)*($G$20/6)),0))))+(IF($I$25=lookup!$Z$3,((SUMIF($H$25:$H$29,$L10,$J$25:$J$29)/$C$4)*($G$25/6)),IF($I$25=lookup!$Z$4,(SUMIF($H$25:$H$29,$L10,$J$25:$J$29)/(26*$C$4)),IF($I$25=lookup!$Z$5,((SUMIF($H$25:$H$29,$L10,$J$25:$J$29)/100)*($G$25/6)),0))))+(IF($I$30=lookup!$Z$3,((SUMIF($H$30:$H$34,$L10,$J$30:$J$34)/$C$4)*($G$30/6)),IF($I$30=lookup!$Z$4,(SUMIF($H$30:$H$34,$L10,$J$30:$J$34)/(26*$C$4)),IF($I$30=lookup!$Z$5,((SUMIF($H$30:$H$34,$L10,$J$30:$J$34)/100)*($G$30/6)),0))))+(IF($I$35=lookup!$Z$3,((SUMIF($H$35:$H$39,$L10,$J$35:$J$39)/$C$4)*($G$35/6)),IF($I$35=lookup!$Z$4,(SUMIF($H$35:$H$39,$L10,$J$35:$J$39)/(26*$C$4)),IF($I$35=lookup!$Z$5,((SUMIF($H$35:$H$39,$L10,$J$35:$J$39)/100)*($G$35/6)),0))))+(IF($I$40=lookup!$Z$3,((SUMIF($H$40:$H$44,$L10,$J$40:$J$44)/$C$4)*($G$40/6)),IF($I$40=lookup!$Z$4,(SUMIF($H$40:$H$44,$L10,$J$40:$J$44)/(26*$C$4)),IF($I$40=lookup!$Z$5,((SUMIF($H$40:$H$44,$L10,$J$40:$J$44)/100)*($G$40/6)),0))))+(IF($I$45=lookup!$Z$3,((SUMIF($H$45:$H$49,$L10,$J$45:$J$49)/$C$4)*($G$45/6)),IF($I$45=lookup!$Z$4,(SUMIF($H$45:$H$49,$L10,$J$45:$J$49)/(26*$C$4)),IF($I$45=lookup!$Z$5,((SUMIF($H$45:$H$49,$L10,$J$45:$J$49)/100)*($G$45/6)),0))))+(IF($I$50=lookup!$Z$3,((SUMIF($H$50:$H$54,$L10,$J$50:$J$54)/$C$4)*($G$50/6)),IF($I$50=lookup!$Z$4,(SUMIF($H$50:$H$54,$L10,$J$50:$J$54)/(26*$C$4)),IF($I$50=lookup!$Z$5,((SUMIF($H$50:$H$54,$L10,$J$50:$J$54)/100)*($G$50/6)),0))))+(IF($I$55=lookup!$Z$3,((SUMIF($H$55:$H$59,$L10,$J$55:$J$59)/$C$4)*($G$55/6)),IF($I$55=lookup!$Z$4,(SUMIF($H$55:$H$59,$L10,$J$55:$J$59)/(26*$C$4)),IF($I$55=lookup!$Z$5,((SUMIF($H$55:$H$59,$L10,$J$55:$J$59)/100)*($G$55/6)),0))))+(IF($I$60=lookup!$Z$3,((SUMIF($H$60:$H$64,$L10,$J$60:$J$64)/$C$4)*($G$60/6)),IF($I$60=lookup!$Z$4,(SUMIF($H$60:$H$64,$L10,$J$60:$J$64)/(26*$C$4)),IF($I$60=lookup!$Z$5,((SUMIF($H$60:$H$64,$L10,$J$60:$J$64)/100)*($G$60/6)),0))))+(IF($I$65=lookup!$Z$3,((SUMIF($H$65:$H$69,$L10,$J$65:$J$69)/$C$4)*($G$65/6)),IF($I$65=lookup!$Z$4,(SUMIF($H$65:$H$69,$L10,$J$65:$J$69)/(26*$C$4)),IF($I$65=lookup!$Z$5,((SUMIF($H$65:$H$69,$L10,$J$65:$J$69)/100)*($G$65/6)),0))))+(IF($I$70=lookup!$Z$3,((SUMIF($H$70:$H$74,$L10,$J$70:$J$74)/$C$4)*($G$70/6)),IF($I$70=lookup!$Z$4,(SUMIF($H$70:$H$74,$L10,$J$70:$J$74)/(26*$C$4)),IF($I$70=lookup!$Z$5,((SUMIF($H$70:$H$74,$L10,$J$70:$J$74)/100)*($G$70/6)),0))))+(IF($I$75=lookup!$Z$3,((SUMIF($H$75:$H$79,$L10,$J$75:$J$79)/$C$4)*($G$75/6)),IF($I$75=lookup!$Z$4,(SUMIF($H$75:$H$79,$L10,$J$75:$J$79)/(26*$C$4)),IF($I$75=lookup!$Z$5,((SUMIF($H$75:$H$79,$L10,$J$75:$J$79)/100)*($G$75/6)),0)))))),0)</f>
        <v/>
      </c>
    </row>
    <row r="11" spans="1:16" ht="15.75" customHeight="1" x14ac:dyDescent="0.25">
      <c r="B11" s="90"/>
      <c r="C11" s="91"/>
      <c r="E11" s="52"/>
      <c r="F11" s="55"/>
      <c r="G11" s="58"/>
      <c r="H11" s="42"/>
      <c r="I11" s="55"/>
      <c r="J11" s="26"/>
      <c r="K11" s="27"/>
      <c r="L11" s="87" t="str">
        <f t="array" ref="L11">IFERROR(INDEX(lookup!$B:$B,SMALL(IF(lookup!$A:$A=$B$4,ROW(lookup!$B:$B)),ROWS(lookup!B$2:B6))),"")</f>
        <v/>
      </c>
      <c r="M11" s="89" t="str">
        <f>IFERROR(IF($L11="","",((IF($I$5=lookup!$Z$3,((SUMIF($H$5:$H$9,$L11,$J$5:$J$9)/$C$4)*($G$5/6)),IF($I$5=lookup!$Z$4,(SUMIF($H$5:$H$9,$L11,$J$5:$J$9)/(26*$C$4)),IF($I$5=lookup!$Z$5,((SUMIF($H$5:$H$9,$L11,$J$5:$J$9)/100)*($G$5/6)),0))))+(IF($I$10=lookup!$Z$3,((SUMIF($H$10:$H$14,$L11,$J$10:$J$14)/$C$4)*($G$10/6)),IF($I$10=lookup!$Z$4,(SUMIF($H$10:$H$14,$L11,$J$10:$J$14)/(26*$C$4)),IF($I$10=lookup!$Z$5,((SUMIF($H$10:$H$14,$L11,$J$10:$J$14)/100)*($G$10/6)),0))))+(IF($I$15=lookup!$Z$3,((SUMIF($H$15:$H$19,$L11,$J$15:$J$19)/$C$4)*($G$15/6)),IF($I$15=lookup!$Z$4,(SUMIF($H$15:$H$19,$L11,$J$15:$J$19)/(26*$C$4)),IF($I$15=lookup!$Z$5,((SUMIF($H$15:$H$19,$L11,$J$15:$J$19)/100)*($G$15/6)),0))))+(IF($I$20=lookup!$Z$3,((SUMIF($H$20:$H$24,$L11,$J$20:$J$24)/$C$4)*($G$20/6)),IF($I$20=lookup!$Z$4,(SUMIF($H$20:$H$24,$L11,$J$20:$J$24)/(26*$C$4)),IF($I$20=lookup!$Z$5,((SUMIF($H$20:$H$24,$L11,$J$20:$J$24)/100)*($G$20/6)),0))))+(IF($I$25=lookup!$Z$3,((SUMIF($H$25:$H$29,$L11,$J$25:$J$29)/$C$4)*($G$25/6)),IF($I$25=lookup!$Z$4,(SUMIF($H$25:$H$29,$L11,$J$25:$J$29)/(26*$C$4)),IF($I$25=lookup!$Z$5,((SUMIF($H$25:$H$29,$L11,$J$25:$J$29)/100)*($G$25/6)),0))))+(IF($I$30=lookup!$Z$3,((SUMIF($H$30:$H$34,$L11,$J$30:$J$34)/$C$4)*($G$30/6)),IF($I$30=lookup!$Z$4,(SUMIF($H$30:$H$34,$L11,$J$30:$J$34)/(26*$C$4)),IF($I$30=lookup!$Z$5,((SUMIF($H$30:$H$34,$L11,$J$30:$J$34)/100)*($G$30/6)),0))))+(IF($I$35=lookup!$Z$3,((SUMIF($H$35:$H$39,$L11,$J$35:$J$39)/$C$4)*($G$35/6)),IF($I$35=lookup!$Z$4,(SUMIF($H$35:$H$39,$L11,$J$35:$J$39)/(26*$C$4)),IF($I$35=lookup!$Z$5,((SUMIF($H$35:$H$39,$L11,$J$35:$J$39)/100)*($G$35/6)),0))))+(IF($I$40=lookup!$Z$3,((SUMIF($H$40:$H$44,$L11,$J$40:$J$44)/$C$4)*($G$40/6)),IF($I$40=lookup!$Z$4,(SUMIF($H$40:$H$44,$L11,$J$40:$J$44)/(26*$C$4)),IF($I$40=lookup!$Z$5,((SUMIF($H$40:$H$44,$L11,$J$40:$J$44)/100)*($G$40/6)),0))))+(IF($I$45=lookup!$Z$3,((SUMIF($H$45:$H$49,$L11,$J$45:$J$49)/$C$4)*($G$45/6)),IF($I$45=lookup!$Z$4,(SUMIF($H$45:$H$49,$L11,$J$45:$J$49)/(26*$C$4)),IF($I$45=lookup!$Z$5,((SUMIF($H$45:$H$49,$L11,$J$45:$J$49)/100)*($G$45/6)),0))))+(IF($I$50=lookup!$Z$3,((SUMIF($H$50:$H$54,$L11,$J$50:$J$54)/$C$4)*($G$50/6)),IF($I$50=lookup!$Z$4,(SUMIF($H$50:$H$54,$L11,$J$50:$J$54)/(26*$C$4)),IF($I$50=lookup!$Z$5,((SUMIF($H$50:$H$54,$L11,$J$50:$J$54)/100)*($G$50/6)),0))))+(IF($I$55=lookup!$Z$3,((SUMIF($H$55:$H$59,$L11,$J$55:$J$59)/$C$4)*($G$55/6)),IF($I$55=lookup!$Z$4,(SUMIF($H$55:$H$59,$L11,$J$55:$J$59)/(26*$C$4)),IF($I$55=lookup!$Z$5,((SUMIF($H$55:$H$59,$L11,$J$55:$J$59)/100)*($G$55/6)),0))))+(IF($I$60=lookup!$Z$3,((SUMIF($H$60:$H$64,$L11,$J$60:$J$64)/$C$4)*($G$60/6)),IF($I$60=lookup!$Z$4,(SUMIF($H$60:$H$64,$L11,$J$60:$J$64)/(26*$C$4)),IF($I$60=lookup!$Z$5,((SUMIF($H$60:$H$64,$L11,$J$60:$J$64)/100)*($G$60/6)),0))))+(IF($I$65=lookup!$Z$3,((SUMIF($H$65:$H$69,$L11,$J$65:$J$69)/$C$4)*($G$65/6)),IF($I$65=lookup!$Z$4,(SUMIF($H$65:$H$69,$L11,$J$65:$J$69)/(26*$C$4)),IF($I$65=lookup!$Z$5,((SUMIF($H$65:$H$69,$L11,$J$65:$J$69)/100)*($G$65/6)),0))))+(IF($I$70=lookup!$Z$3,((SUMIF($H$70:$H$74,$L11,$J$70:$J$74)/$C$4)*($G$70/6)),IF($I$70=lookup!$Z$4,(SUMIF($H$70:$H$74,$L11,$J$70:$J$74)/(26*$C$4)),IF($I$70=lookup!$Z$5,((SUMIF($H$70:$H$74,$L11,$J$70:$J$74)/100)*($G$70/6)),0))))+(IF($I$75=lookup!$Z$3,((SUMIF($H$75:$H$79,$L11,$J$75:$J$79)/$C$4)*($G$75/6)),IF($I$75=lookup!$Z$4,(SUMIF($H$75:$H$79,$L11,$J$75:$J$79)/(26*$C$4)),IF($I$75=lookup!$Z$5,((SUMIF($H$75:$H$79,$L11,$J$75:$J$79)/100)*($G$75/6)),0)))))),0)</f>
        <v/>
      </c>
    </row>
    <row r="12" spans="1:16" ht="15.75" customHeight="1" x14ac:dyDescent="0.25">
      <c r="B12" s="90"/>
      <c r="C12" s="91"/>
      <c r="E12" s="52"/>
      <c r="F12" s="55"/>
      <c r="G12" s="58"/>
      <c r="H12" s="41"/>
      <c r="I12" s="55"/>
      <c r="J12" s="29"/>
      <c r="K12" s="27"/>
      <c r="L12" s="48" t="str">
        <f t="array" ref="L12">IFERROR(INDEX(lookup!$B:$B,SMALL(IF(lookup!$A:$A=$B$4,ROW(lookup!$B:$B)),ROWS(lookup!B$2:B7))),"")</f>
        <v/>
      </c>
      <c r="M12" s="49" t="str">
        <f>IFERROR(IF($L12="","",((IF($I$5=lookup!$Z$3,((SUMIF($H$5:$H$9,$L12,$J$5:$J$9)/$C$4)*($G$5/6)),IF($I$5=lookup!$Z$4,(SUMIF($H$5:$H$9,$L12,$J$5:$J$9)/(26*$C$4)),IF($I$5=lookup!$Z$5,((SUMIF($H$5:$H$9,$L12,$J$5:$J$9)/100)*($G$5/6)),0))))+(IF($I$10=lookup!$Z$3,((SUMIF($H$10:$H$14,$L12,$J$10:$J$14)/$C$4)*($G$10/6)),IF($I$10=lookup!$Z$4,(SUMIF($H$10:$H$14,$L12,$J$10:$J$14)/(26*$C$4)),IF($I$10=lookup!$Z$5,((SUMIF($H$10:$H$14,$L12,$J$10:$J$14)/100)*($G$10/6)),0))))+(IF($I$15=lookup!$Z$3,((SUMIF($H$15:$H$19,$L12,$J$15:$J$19)/$C$4)*($G$15/6)),IF($I$15=lookup!$Z$4,(SUMIF($H$15:$H$19,$L12,$J$15:$J$19)/(26*$C$4)),IF($I$15=lookup!$Z$5,((SUMIF($H$15:$H$19,$L12,$J$15:$J$19)/100)*($G$15/6)),0))))+(IF($I$20=lookup!$Z$3,((SUMIF($H$20:$H$24,$L12,$J$20:$J$24)/$C$4)*($G$20/6)),IF($I$20=lookup!$Z$4,(SUMIF($H$20:$H$24,$L12,$J$20:$J$24)/(26*$C$4)),IF($I$20=lookup!$Z$5,((SUMIF($H$20:$H$24,$L12,$J$20:$J$24)/100)*($G$20/6)),0))))+(IF($I$25=lookup!$Z$3,((SUMIF($H$25:$H$29,$L12,$J$25:$J$29)/$C$4)*($G$25/6)),IF($I$25=lookup!$Z$4,(SUMIF($H$25:$H$29,$L12,$J$25:$J$29)/(26*$C$4)),IF($I$25=lookup!$Z$5,((SUMIF($H$25:$H$29,$L12,$J$25:$J$29)/100)*($G$25/6)),0))))+(IF($I$30=lookup!$Z$3,((SUMIF($H$30:$H$34,$L12,$J$30:$J$34)/$C$4)*($G$30/6)),IF($I$30=lookup!$Z$4,(SUMIF($H$30:$H$34,$L12,$J$30:$J$34)/(26*$C$4)),IF($I$30=lookup!$Z$5,((SUMIF($H$30:$H$34,$L12,$J$30:$J$34)/100)*($G$30/6)),0))))+(IF($I$35=lookup!$Z$3,((SUMIF($H$35:$H$39,$L12,$J$35:$J$39)/$C$4)*($G$35/6)),IF($I$35=lookup!$Z$4,(SUMIF($H$35:$H$39,$L12,$J$35:$J$39)/(26*$C$4)),IF($I$35=lookup!$Z$5,((SUMIF($H$35:$H$39,$L12,$J$35:$J$39)/100)*($G$35/6)),0))))+(IF($I$40=lookup!$Z$3,((SUMIF($H$40:$H$44,$L12,$J$40:$J$44)/$C$4)*($G$40/6)),IF($I$40=lookup!$Z$4,(SUMIF($H$40:$H$44,$L12,$J$40:$J$44)/(26*$C$4)),IF($I$40=lookup!$Z$5,((SUMIF($H$40:$H$44,$L12,$J$40:$J$44)/100)*($G$40/6)),0))))+(IF($I$45=lookup!$Z$3,((SUMIF($H$45:$H$49,$L12,$J$45:$J$49)/$C$4)*($G$45/6)),IF($I$45=lookup!$Z$4,(SUMIF($H$45:$H$49,$L12,$J$45:$J$49)/(26*$C$4)),IF($I$45=lookup!$Z$5,((SUMIF($H$45:$H$49,$L12,$J$45:$J$49)/100)*($G$45/6)),0))))+(IF($I$50=lookup!$Z$3,((SUMIF($H$50:$H$54,$L12,$J$50:$J$54)/$C$4)*($G$50/6)),IF($I$50=lookup!$Z$4,(SUMIF($H$50:$H$54,$L12,$J$50:$J$54)/(26*$C$4)),IF($I$50=lookup!$Z$5,((SUMIF($H$50:$H$54,$L12,$J$50:$J$54)/100)*($G$50/6)),0))))+(IF($I$55=lookup!$Z$3,((SUMIF($H$55:$H$59,$L12,$J$55:$J$59)/$C$4)*($G$55/6)),IF($I$55=lookup!$Z$4,(SUMIF($H$55:$H$59,$L12,$J$55:$J$59)/(26*$C$4)),IF($I$55=lookup!$Z$5,((SUMIF($H$55:$H$59,$L12,$J$55:$J$59)/100)*($G$55/6)),0))))+(IF($I$60=lookup!$Z$3,((SUMIF($H$60:$H$64,$L12,$J$60:$J$64)/$C$4)*($G$60/6)),IF($I$60=lookup!$Z$4,(SUMIF($H$60:$H$64,$L12,$J$60:$J$64)/(26*$C$4)),IF($I$60=lookup!$Z$5,((SUMIF($H$60:$H$64,$L12,$J$60:$J$64)/100)*($G$60/6)),0))))+(IF($I$65=lookup!$Z$3,((SUMIF($H$65:$H$69,$L12,$J$65:$J$69)/$C$4)*($G$65/6)),IF($I$65=lookup!$Z$4,(SUMIF($H$65:$H$69,$L12,$J$65:$J$69)/(26*$C$4)),IF($I$65=lookup!$Z$5,((SUMIF($H$65:$H$69,$L12,$J$65:$J$69)/100)*($G$65/6)),0))))+(IF($I$70=lookup!$Z$3,((SUMIF($H$70:$H$74,$L12,$J$70:$J$74)/$C$4)*($G$70/6)),IF($I$70=lookup!$Z$4,(SUMIF($H$70:$H$74,$L12,$J$70:$J$74)/(26*$C$4)),IF($I$70=lookup!$Z$5,((SUMIF($H$70:$H$74,$L12,$J$70:$J$74)/100)*($G$70/6)),0))))+(IF($I$75=lookup!$Z$3,((SUMIF($H$75:$H$79,$L12,$J$75:$J$79)/$C$4)*($G$75/6)),IF($I$75=lookup!$Z$4,(SUMIF($H$75:$H$79,$L12,$J$75:$J$79)/(26*$C$4)),IF($I$75=lookup!$Z$5,((SUMIF($H$75:$H$79,$L12,$J$75:$J$79)/100)*($G$75/6)),0)))))),0)</f>
        <v/>
      </c>
    </row>
    <row r="13" spans="1:16" ht="15.75" customHeight="1" x14ac:dyDescent="0.25">
      <c r="B13" s="90"/>
      <c r="C13" s="91"/>
      <c r="E13" s="52"/>
      <c r="F13" s="55"/>
      <c r="G13" s="58"/>
      <c r="H13" s="42"/>
      <c r="I13" s="55"/>
      <c r="J13" s="30"/>
      <c r="L13" s="87" t="str">
        <f t="array" ref="L13">IFERROR(INDEX(lookup!$B:$B,SMALL(IF(lookup!$A:$A=$B$4,ROW(lookup!$B:$B)),ROWS(lookup!B$2:B8))),"")</f>
        <v/>
      </c>
      <c r="M13" s="89" t="str">
        <f>IFERROR(IF($L13="","",((IF($I$5=lookup!$Z$3,((SUMIF($H$5:$H$9,$L13,$J$5:$J$9)/$C$4)*($G$5/6)),IF($I$5=lookup!$Z$4,(SUMIF($H$5:$H$9,$L13,$J$5:$J$9)/(26*$C$4)),IF($I$5=lookup!$Z$5,((SUMIF($H$5:$H$9,$L13,$J$5:$J$9)/100)*($G$5/6)),0))))+(IF($I$10=lookup!$Z$3,((SUMIF($H$10:$H$14,$L13,$J$10:$J$14)/$C$4)*($G$10/6)),IF($I$10=lookup!$Z$4,(SUMIF($H$10:$H$14,$L13,$J$10:$J$14)/(26*$C$4)),IF($I$10=lookup!$Z$5,((SUMIF($H$10:$H$14,$L13,$J$10:$J$14)/100)*($G$10/6)),0))))+(IF($I$15=lookup!$Z$3,((SUMIF($H$15:$H$19,$L13,$J$15:$J$19)/$C$4)*($G$15/6)),IF($I$15=lookup!$Z$4,(SUMIF($H$15:$H$19,$L13,$J$15:$J$19)/(26*$C$4)),IF($I$15=lookup!$Z$5,((SUMIF($H$15:$H$19,$L13,$J$15:$J$19)/100)*($G$15/6)),0))))+(IF($I$20=lookup!$Z$3,((SUMIF($H$20:$H$24,$L13,$J$20:$J$24)/$C$4)*($G$20/6)),IF($I$20=lookup!$Z$4,(SUMIF($H$20:$H$24,$L13,$J$20:$J$24)/(26*$C$4)),IF($I$20=lookup!$Z$5,((SUMIF($H$20:$H$24,$L13,$J$20:$J$24)/100)*($G$20/6)),0))))+(IF($I$25=lookup!$Z$3,((SUMIF($H$25:$H$29,$L13,$J$25:$J$29)/$C$4)*($G$25/6)),IF($I$25=lookup!$Z$4,(SUMIF($H$25:$H$29,$L13,$J$25:$J$29)/(26*$C$4)),IF($I$25=lookup!$Z$5,((SUMIF($H$25:$H$29,$L13,$J$25:$J$29)/100)*($G$25/6)),0))))+(IF($I$30=lookup!$Z$3,((SUMIF($H$30:$H$34,$L13,$J$30:$J$34)/$C$4)*($G$30/6)),IF($I$30=lookup!$Z$4,(SUMIF($H$30:$H$34,$L13,$J$30:$J$34)/(26*$C$4)),IF($I$30=lookup!$Z$5,((SUMIF($H$30:$H$34,$L13,$J$30:$J$34)/100)*($G$30/6)),0))))+(IF($I$35=lookup!$Z$3,((SUMIF($H$35:$H$39,$L13,$J$35:$J$39)/$C$4)*($G$35/6)),IF($I$35=lookup!$Z$4,(SUMIF($H$35:$H$39,$L13,$J$35:$J$39)/(26*$C$4)),IF($I$35=lookup!$Z$5,((SUMIF($H$35:$H$39,$L13,$J$35:$J$39)/100)*($G$35/6)),0))))+(IF($I$40=lookup!$Z$3,((SUMIF($H$40:$H$44,$L13,$J$40:$J$44)/$C$4)*($G$40/6)),IF($I$40=lookup!$Z$4,(SUMIF($H$40:$H$44,$L13,$J$40:$J$44)/(26*$C$4)),IF($I$40=lookup!$Z$5,((SUMIF($H$40:$H$44,$L13,$J$40:$J$44)/100)*($G$40/6)),0))))+(IF($I$45=lookup!$Z$3,((SUMIF($H$45:$H$49,$L13,$J$45:$J$49)/$C$4)*($G$45/6)),IF($I$45=lookup!$Z$4,(SUMIF($H$45:$H$49,$L13,$J$45:$J$49)/(26*$C$4)),IF($I$45=lookup!$Z$5,((SUMIF($H$45:$H$49,$L13,$J$45:$J$49)/100)*($G$45/6)),0))))+(IF($I$50=lookup!$Z$3,((SUMIF($H$50:$H$54,$L13,$J$50:$J$54)/$C$4)*($G$50/6)),IF($I$50=lookup!$Z$4,(SUMIF($H$50:$H$54,$L13,$J$50:$J$54)/(26*$C$4)),IF($I$50=lookup!$Z$5,((SUMIF($H$50:$H$54,$L13,$J$50:$J$54)/100)*($G$50/6)),0))))+(IF($I$55=lookup!$Z$3,((SUMIF($H$55:$H$59,$L13,$J$55:$J$59)/$C$4)*($G$55/6)),IF($I$55=lookup!$Z$4,(SUMIF($H$55:$H$59,$L13,$J$55:$J$59)/(26*$C$4)),IF($I$55=lookup!$Z$5,((SUMIF($H$55:$H$59,$L13,$J$55:$J$59)/100)*($G$55/6)),0))))+(IF($I$60=lookup!$Z$3,((SUMIF($H$60:$H$64,$L13,$J$60:$J$64)/$C$4)*($G$60/6)),IF($I$60=lookup!$Z$4,(SUMIF($H$60:$H$64,$L13,$J$60:$J$64)/(26*$C$4)),IF($I$60=lookup!$Z$5,((SUMIF($H$60:$H$64,$L13,$J$60:$J$64)/100)*($G$60/6)),0))))+(IF($I$65=lookup!$Z$3,((SUMIF($H$65:$H$69,$L13,$J$65:$J$69)/$C$4)*($G$65/6)),IF($I$65=lookup!$Z$4,(SUMIF($H$65:$H$69,$L13,$J$65:$J$69)/(26*$C$4)),IF($I$65=lookup!$Z$5,((SUMIF($H$65:$H$69,$L13,$J$65:$J$69)/100)*($G$65/6)),0))))+(IF($I$70=lookup!$Z$3,((SUMIF($H$70:$H$74,$L13,$J$70:$J$74)/$C$4)*($G$70/6)),IF($I$70=lookup!$Z$4,(SUMIF($H$70:$H$74,$L13,$J$70:$J$74)/(26*$C$4)),IF($I$70=lookup!$Z$5,((SUMIF($H$70:$H$74,$L13,$J$70:$J$74)/100)*($G$70/6)),0))))+(IF($I$75=lookup!$Z$3,((SUMIF($H$75:$H$79,$L13,$J$75:$J$79)/$C$4)*($G$75/6)),IF($I$75=lookup!$Z$4,(SUMIF($H$75:$H$79,$L13,$J$75:$J$79)/(26*$C$4)),IF($I$75=lookup!$Z$5,((SUMIF($H$75:$H$79,$L13,$J$75:$J$79)/100)*($G$75/6)),0)))))),0)</f>
        <v/>
      </c>
    </row>
    <row r="14" spans="1:16" ht="16.5" customHeight="1" thickBot="1" x14ac:dyDescent="0.3">
      <c r="B14" s="90"/>
      <c r="C14" s="91"/>
      <c r="E14" s="52"/>
      <c r="F14" s="55"/>
      <c r="G14" s="58"/>
      <c r="H14" s="41"/>
      <c r="I14" s="55"/>
      <c r="J14" s="29"/>
      <c r="K14" s="27"/>
      <c r="L14" s="48" t="str">
        <f t="array" ref="L14">IFERROR(INDEX(lookup!$B:$B,SMALL(IF(lookup!$A:$A=$B$4,ROW(lookup!$B:$B)),ROWS(lookup!B$2:B9))),"")</f>
        <v/>
      </c>
      <c r="M14" s="49" t="str">
        <f>IFERROR(IF($L14="","",((IF($I$5=lookup!$Z$3,((SUMIF($H$5:$H$9,$L14,$J$5:$J$9)/$C$4)*($G$5/6)),IF($I$5=lookup!$Z$4,(SUMIF($H$5:$H$9,$L14,$J$5:$J$9)/(26*$C$4)),IF($I$5=lookup!$Z$5,((SUMIF($H$5:$H$9,$L14,$J$5:$J$9)/100)*($G$5/6)),0))))+(IF($I$10=lookup!$Z$3,((SUMIF($H$10:$H$14,$L14,$J$10:$J$14)/$C$4)*($G$10/6)),IF($I$10=lookup!$Z$4,(SUMIF($H$10:$H$14,$L14,$J$10:$J$14)/(26*$C$4)),IF($I$10=lookup!$Z$5,((SUMIF($H$10:$H$14,$L14,$J$10:$J$14)/100)*($G$10/6)),0))))+(IF($I$15=lookup!$Z$3,((SUMIF($H$15:$H$19,$L14,$J$15:$J$19)/$C$4)*($G$15/6)),IF($I$15=lookup!$Z$4,(SUMIF($H$15:$H$19,$L14,$J$15:$J$19)/(26*$C$4)),IF($I$15=lookup!$Z$5,((SUMIF($H$15:$H$19,$L14,$J$15:$J$19)/100)*($G$15/6)),0))))+(IF($I$20=lookup!$Z$3,((SUMIF($H$20:$H$24,$L14,$J$20:$J$24)/$C$4)*($G$20/6)),IF($I$20=lookup!$Z$4,(SUMIF($H$20:$H$24,$L14,$J$20:$J$24)/(26*$C$4)),IF($I$20=lookup!$Z$5,((SUMIF($H$20:$H$24,$L14,$J$20:$J$24)/100)*($G$20/6)),0))))+(IF($I$25=lookup!$Z$3,((SUMIF($H$25:$H$29,$L14,$J$25:$J$29)/$C$4)*($G$25/6)),IF($I$25=lookup!$Z$4,(SUMIF($H$25:$H$29,$L14,$J$25:$J$29)/(26*$C$4)),IF($I$25=lookup!$Z$5,((SUMIF($H$25:$H$29,$L14,$J$25:$J$29)/100)*($G$25/6)),0))))+(IF($I$30=lookup!$Z$3,((SUMIF($H$30:$H$34,$L14,$J$30:$J$34)/$C$4)*($G$30/6)),IF($I$30=lookup!$Z$4,(SUMIF($H$30:$H$34,$L14,$J$30:$J$34)/(26*$C$4)),IF($I$30=lookup!$Z$5,((SUMIF($H$30:$H$34,$L14,$J$30:$J$34)/100)*($G$30/6)),0))))+(IF($I$35=lookup!$Z$3,((SUMIF($H$35:$H$39,$L14,$J$35:$J$39)/$C$4)*($G$35/6)),IF($I$35=lookup!$Z$4,(SUMIF($H$35:$H$39,$L14,$J$35:$J$39)/(26*$C$4)),IF($I$35=lookup!$Z$5,((SUMIF($H$35:$H$39,$L14,$J$35:$J$39)/100)*($G$35/6)),0))))+(IF($I$40=lookup!$Z$3,((SUMIF($H$40:$H$44,$L14,$J$40:$J$44)/$C$4)*($G$40/6)),IF($I$40=lookup!$Z$4,(SUMIF($H$40:$H$44,$L14,$J$40:$J$44)/(26*$C$4)),IF($I$40=lookup!$Z$5,((SUMIF($H$40:$H$44,$L14,$J$40:$J$44)/100)*($G$40/6)),0))))+(IF($I$45=lookup!$Z$3,((SUMIF($H$45:$H$49,$L14,$J$45:$J$49)/$C$4)*($G$45/6)),IF($I$45=lookup!$Z$4,(SUMIF($H$45:$H$49,$L14,$J$45:$J$49)/(26*$C$4)),IF($I$45=lookup!$Z$5,((SUMIF($H$45:$H$49,$L14,$J$45:$J$49)/100)*($G$45/6)),0))))+(IF($I$50=lookup!$Z$3,((SUMIF($H$50:$H$54,$L14,$J$50:$J$54)/$C$4)*($G$50/6)),IF($I$50=lookup!$Z$4,(SUMIF($H$50:$H$54,$L14,$J$50:$J$54)/(26*$C$4)),IF($I$50=lookup!$Z$5,((SUMIF($H$50:$H$54,$L14,$J$50:$J$54)/100)*($G$50/6)),0))))+(IF($I$55=lookup!$Z$3,((SUMIF($H$55:$H$59,$L14,$J$55:$J$59)/$C$4)*($G$55/6)),IF($I$55=lookup!$Z$4,(SUMIF($H$55:$H$59,$L14,$J$55:$J$59)/(26*$C$4)),IF($I$55=lookup!$Z$5,((SUMIF($H$55:$H$59,$L14,$J$55:$J$59)/100)*($G$55/6)),0))))+(IF($I$60=lookup!$Z$3,((SUMIF($H$60:$H$64,$L14,$J$60:$J$64)/$C$4)*($G$60/6)),IF($I$60=lookup!$Z$4,(SUMIF($H$60:$H$64,$L14,$J$60:$J$64)/(26*$C$4)),IF($I$60=lookup!$Z$5,((SUMIF($H$60:$H$64,$L14,$J$60:$J$64)/100)*($G$60/6)),0))))+(IF($I$65=lookup!$Z$3,((SUMIF($H$65:$H$69,$L14,$J$65:$J$69)/$C$4)*($G$65/6)),IF($I$65=lookup!$Z$4,(SUMIF($H$65:$H$69,$L14,$J$65:$J$69)/(26*$C$4)),IF($I$65=lookup!$Z$5,((SUMIF($H$65:$H$69,$L14,$J$65:$J$69)/100)*($G$65/6)),0))))+(IF($I$70=lookup!$Z$3,((SUMIF($H$70:$H$74,$L14,$J$70:$J$74)/$C$4)*($G$70/6)),IF($I$70=lookup!$Z$4,(SUMIF($H$70:$H$74,$L14,$J$70:$J$74)/(26*$C$4)),IF($I$70=lookup!$Z$5,((SUMIF($H$70:$H$74,$L14,$J$70:$J$74)/100)*($G$70/6)),0))))+(IF($I$75=lookup!$Z$3,((SUMIF($H$75:$H$79,$L14,$J$75:$J$79)/$C$4)*($G$75/6)),IF($I$75=lookup!$Z$4,(SUMIF($H$75:$H$79,$L14,$J$75:$J$79)/(26*$C$4)),IF($I$75=lookup!$Z$5,((SUMIF($H$75:$H$79,$L14,$J$75:$J$79)/100)*($G$75/6)),0)))))),0)</f>
        <v/>
      </c>
    </row>
    <row r="15" spans="1:16" ht="16.5" customHeight="1" thickTop="1" x14ac:dyDescent="0.25">
      <c r="B15" s="90"/>
      <c r="C15" s="91"/>
      <c r="E15" s="53">
        <v>3</v>
      </c>
      <c r="F15" s="56"/>
      <c r="G15" s="59"/>
      <c r="H15" s="44"/>
      <c r="I15" s="56"/>
      <c r="J15" s="34"/>
      <c r="L15" s="87" t="str">
        <f t="array" ref="L15">IFERROR(INDEX(lookup!$B:$B,SMALL(IF(lookup!$A:$A=$B$4,ROW(lookup!$B:$B)),ROWS(lookup!B$2:B10))),"")</f>
        <v/>
      </c>
      <c r="M15" s="89" t="str">
        <f>IFERROR(IF($L15="","",((IF($I$5=lookup!$Z$3,((SUMIF($H$5:$H$9,$L15,$J$5:$J$9)/$C$4)*($G$5/6)),IF($I$5=lookup!$Z$4,(SUMIF($H$5:$H$9,$L15,$J$5:$J$9)/(26*$C$4)),IF($I$5=lookup!$Z$5,((SUMIF($H$5:$H$9,$L15,$J$5:$J$9)/100)*($G$5/6)),0))))+(IF($I$10=lookup!$Z$3,((SUMIF($H$10:$H$14,$L15,$J$10:$J$14)/$C$4)*($G$10/6)),IF($I$10=lookup!$Z$4,(SUMIF($H$10:$H$14,$L15,$J$10:$J$14)/(26*$C$4)),IF($I$10=lookup!$Z$5,((SUMIF($H$10:$H$14,$L15,$J$10:$J$14)/100)*($G$10/6)),0))))+(IF($I$15=lookup!$Z$3,((SUMIF($H$15:$H$19,$L15,$J$15:$J$19)/$C$4)*($G$15/6)),IF($I$15=lookup!$Z$4,(SUMIF($H$15:$H$19,$L15,$J$15:$J$19)/(26*$C$4)),IF($I$15=lookup!$Z$5,((SUMIF($H$15:$H$19,$L15,$J$15:$J$19)/100)*($G$15/6)),0))))+(IF($I$20=lookup!$Z$3,((SUMIF($H$20:$H$24,$L15,$J$20:$J$24)/$C$4)*($G$20/6)),IF($I$20=lookup!$Z$4,(SUMIF($H$20:$H$24,$L15,$J$20:$J$24)/(26*$C$4)),IF($I$20=lookup!$Z$5,((SUMIF($H$20:$H$24,$L15,$J$20:$J$24)/100)*($G$20/6)),0))))+(IF($I$25=lookup!$Z$3,((SUMIF($H$25:$H$29,$L15,$J$25:$J$29)/$C$4)*($G$25/6)),IF($I$25=lookup!$Z$4,(SUMIF($H$25:$H$29,$L15,$J$25:$J$29)/(26*$C$4)),IF($I$25=lookup!$Z$5,((SUMIF($H$25:$H$29,$L15,$J$25:$J$29)/100)*($G$25/6)),0))))+(IF($I$30=lookup!$Z$3,((SUMIF($H$30:$H$34,$L15,$J$30:$J$34)/$C$4)*($G$30/6)),IF($I$30=lookup!$Z$4,(SUMIF($H$30:$H$34,$L15,$J$30:$J$34)/(26*$C$4)),IF($I$30=lookup!$Z$5,((SUMIF($H$30:$H$34,$L15,$J$30:$J$34)/100)*($G$30/6)),0))))+(IF($I$35=lookup!$Z$3,((SUMIF($H$35:$H$39,$L15,$J$35:$J$39)/$C$4)*($G$35/6)),IF($I$35=lookup!$Z$4,(SUMIF($H$35:$H$39,$L15,$J$35:$J$39)/(26*$C$4)),IF($I$35=lookup!$Z$5,((SUMIF($H$35:$H$39,$L15,$J$35:$J$39)/100)*($G$35/6)),0))))+(IF($I$40=lookup!$Z$3,((SUMIF($H$40:$H$44,$L15,$J$40:$J$44)/$C$4)*($G$40/6)),IF($I$40=lookup!$Z$4,(SUMIF($H$40:$H$44,$L15,$J$40:$J$44)/(26*$C$4)),IF($I$40=lookup!$Z$5,((SUMIF($H$40:$H$44,$L15,$J$40:$J$44)/100)*($G$40/6)),0))))+(IF($I$45=lookup!$Z$3,((SUMIF($H$45:$H$49,$L15,$J$45:$J$49)/$C$4)*($G$45/6)),IF($I$45=lookup!$Z$4,(SUMIF($H$45:$H$49,$L15,$J$45:$J$49)/(26*$C$4)),IF($I$45=lookup!$Z$5,((SUMIF($H$45:$H$49,$L15,$J$45:$J$49)/100)*($G$45/6)),0))))+(IF($I$50=lookup!$Z$3,((SUMIF($H$50:$H$54,$L15,$J$50:$J$54)/$C$4)*($G$50/6)),IF($I$50=lookup!$Z$4,(SUMIF($H$50:$H$54,$L15,$J$50:$J$54)/(26*$C$4)),IF($I$50=lookup!$Z$5,((SUMIF($H$50:$H$54,$L15,$J$50:$J$54)/100)*($G$50/6)),0))))+(IF($I$55=lookup!$Z$3,((SUMIF($H$55:$H$59,$L15,$J$55:$J$59)/$C$4)*($G$55/6)),IF($I$55=lookup!$Z$4,(SUMIF($H$55:$H$59,$L15,$J$55:$J$59)/(26*$C$4)),IF($I$55=lookup!$Z$5,((SUMIF($H$55:$H$59,$L15,$J$55:$J$59)/100)*($G$55/6)),0))))+(IF($I$60=lookup!$Z$3,((SUMIF($H$60:$H$64,$L15,$J$60:$J$64)/$C$4)*($G$60/6)),IF($I$60=lookup!$Z$4,(SUMIF($H$60:$H$64,$L15,$J$60:$J$64)/(26*$C$4)),IF($I$60=lookup!$Z$5,((SUMIF($H$60:$H$64,$L15,$J$60:$J$64)/100)*($G$60/6)),0))))+(IF($I$65=lookup!$Z$3,((SUMIF($H$65:$H$69,$L15,$J$65:$J$69)/$C$4)*($G$65/6)),IF($I$65=lookup!$Z$4,(SUMIF($H$65:$H$69,$L15,$J$65:$J$69)/(26*$C$4)),IF($I$65=lookup!$Z$5,((SUMIF($H$65:$H$69,$L15,$J$65:$J$69)/100)*($G$65/6)),0))))+(IF($I$70=lookup!$Z$3,((SUMIF($H$70:$H$74,$L15,$J$70:$J$74)/$C$4)*($G$70/6)),IF($I$70=lookup!$Z$4,(SUMIF($H$70:$H$74,$L15,$J$70:$J$74)/(26*$C$4)),IF($I$70=lookup!$Z$5,((SUMIF($H$70:$H$74,$L15,$J$70:$J$74)/100)*($G$70/6)),0))))+(IF($I$75=lookup!$Z$3,((SUMIF($H$75:$H$79,$L15,$J$75:$J$79)/$C$4)*($G$75/6)),IF($I$75=lookup!$Z$4,(SUMIF($H$75:$H$79,$L15,$J$75:$J$79)/(26*$C$4)),IF($I$75=lookup!$Z$5,((SUMIF($H$75:$H$79,$L15,$J$75:$J$79)/100)*($G$75/6)),0)))))),0)</f>
        <v/>
      </c>
    </row>
    <row r="16" spans="1:16" ht="15.75" customHeight="1" x14ac:dyDescent="0.25">
      <c r="B16" s="90"/>
      <c r="C16" s="91"/>
      <c r="E16" s="52"/>
      <c r="F16" s="55"/>
      <c r="G16" s="58"/>
      <c r="H16" s="41"/>
      <c r="I16" s="55"/>
      <c r="J16" s="33"/>
      <c r="L16" s="48" t="str">
        <f t="array" ref="L16">IFERROR(INDEX(lookup!$B:$B,SMALL(IF(lookup!$A:$A=$B$4,ROW(lookup!$B:$B)),ROWS(lookup!B$2:B11))),"")</f>
        <v/>
      </c>
      <c r="M16" s="49" t="str">
        <f>IFERROR(IF($L16="","",((IF($I$5=lookup!$Z$3,((SUMIF($H$5:$H$9,$L16,$J$5:$J$9)/$C$4)*($G$5/6)),IF($I$5=lookup!$Z$4,(SUMIF($H$5:$H$9,$L16,$J$5:$J$9)/(26*$C$4)),IF($I$5=lookup!$Z$5,((SUMIF($H$5:$H$9,$L16,$J$5:$J$9)/100)*($G$5/6)),0))))+(IF($I$10=lookup!$Z$3,((SUMIF($H$10:$H$14,$L16,$J$10:$J$14)/$C$4)*($G$10/6)),IF($I$10=lookup!$Z$4,(SUMIF($H$10:$H$14,$L16,$J$10:$J$14)/(26*$C$4)),IF($I$10=lookup!$Z$5,((SUMIF($H$10:$H$14,$L16,$J$10:$J$14)/100)*($G$10/6)),0))))+(IF($I$15=lookup!$Z$3,((SUMIF($H$15:$H$19,$L16,$J$15:$J$19)/$C$4)*($G$15/6)),IF($I$15=lookup!$Z$4,(SUMIF($H$15:$H$19,$L16,$J$15:$J$19)/(26*$C$4)),IF($I$15=lookup!$Z$5,((SUMIF($H$15:$H$19,$L16,$J$15:$J$19)/100)*($G$15/6)),0))))+(IF($I$20=lookup!$Z$3,((SUMIF($H$20:$H$24,$L16,$J$20:$J$24)/$C$4)*($G$20/6)),IF($I$20=lookup!$Z$4,(SUMIF($H$20:$H$24,$L16,$J$20:$J$24)/(26*$C$4)),IF($I$20=lookup!$Z$5,((SUMIF($H$20:$H$24,$L16,$J$20:$J$24)/100)*($G$20/6)),0))))+(IF($I$25=lookup!$Z$3,((SUMIF($H$25:$H$29,$L16,$J$25:$J$29)/$C$4)*($G$25/6)),IF($I$25=lookup!$Z$4,(SUMIF($H$25:$H$29,$L16,$J$25:$J$29)/(26*$C$4)),IF($I$25=lookup!$Z$5,((SUMIF($H$25:$H$29,$L16,$J$25:$J$29)/100)*($G$25/6)),0))))+(IF($I$30=lookup!$Z$3,((SUMIF($H$30:$H$34,$L16,$J$30:$J$34)/$C$4)*($G$30/6)),IF($I$30=lookup!$Z$4,(SUMIF($H$30:$H$34,$L16,$J$30:$J$34)/(26*$C$4)),IF($I$30=lookup!$Z$5,((SUMIF($H$30:$H$34,$L16,$J$30:$J$34)/100)*($G$30/6)),0))))+(IF($I$35=lookup!$Z$3,((SUMIF($H$35:$H$39,$L16,$J$35:$J$39)/$C$4)*($G$35/6)),IF($I$35=lookup!$Z$4,(SUMIF($H$35:$H$39,$L16,$J$35:$J$39)/(26*$C$4)),IF($I$35=lookup!$Z$5,((SUMIF($H$35:$H$39,$L16,$J$35:$J$39)/100)*($G$35/6)),0))))+(IF($I$40=lookup!$Z$3,((SUMIF($H$40:$H$44,$L16,$J$40:$J$44)/$C$4)*($G$40/6)),IF($I$40=lookup!$Z$4,(SUMIF($H$40:$H$44,$L16,$J$40:$J$44)/(26*$C$4)),IF($I$40=lookup!$Z$5,((SUMIF($H$40:$H$44,$L16,$J$40:$J$44)/100)*($G$40/6)),0))))+(IF($I$45=lookup!$Z$3,((SUMIF($H$45:$H$49,$L16,$J$45:$J$49)/$C$4)*($G$45/6)),IF($I$45=lookup!$Z$4,(SUMIF($H$45:$H$49,$L16,$J$45:$J$49)/(26*$C$4)),IF($I$45=lookup!$Z$5,((SUMIF($H$45:$H$49,$L16,$J$45:$J$49)/100)*($G$45/6)),0))))+(IF($I$50=lookup!$Z$3,((SUMIF($H$50:$H$54,$L16,$J$50:$J$54)/$C$4)*($G$50/6)),IF($I$50=lookup!$Z$4,(SUMIF($H$50:$H$54,$L16,$J$50:$J$54)/(26*$C$4)),IF($I$50=lookup!$Z$5,((SUMIF($H$50:$H$54,$L16,$J$50:$J$54)/100)*($G$50/6)),0))))+(IF($I$55=lookup!$Z$3,((SUMIF($H$55:$H$59,$L16,$J$55:$J$59)/$C$4)*($G$55/6)),IF($I$55=lookup!$Z$4,(SUMIF($H$55:$H$59,$L16,$J$55:$J$59)/(26*$C$4)),IF($I$55=lookup!$Z$5,((SUMIF($H$55:$H$59,$L16,$J$55:$J$59)/100)*($G$55/6)),0))))+(IF($I$60=lookup!$Z$3,((SUMIF($H$60:$H$64,$L16,$J$60:$J$64)/$C$4)*($G$60/6)),IF($I$60=lookup!$Z$4,(SUMIF($H$60:$H$64,$L16,$J$60:$J$64)/(26*$C$4)),IF($I$60=lookup!$Z$5,((SUMIF($H$60:$H$64,$L16,$J$60:$J$64)/100)*($G$60/6)),0))))+(IF($I$65=lookup!$Z$3,((SUMIF($H$65:$H$69,$L16,$J$65:$J$69)/$C$4)*($G$65/6)),IF($I$65=lookup!$Z$4,(SUMIF($H$65:$H$69,$L16,$J$65:$J$69)/(26*$C$4)),IF($I$65=lookup!$Z$5,((SUMIF($H$65:$H$69,$L16,$J$65:$J$69)/100)*($G$65/6)),0))))+(IF($I$70=lookup!$Z$3,((SUMIF($H$70:$H$74,$L16,$J$70:$J$74)/$C$4)*($G$70/6)),IF($I$70=lookup!$Z$4,(SUMIF($H$70:$H$74,$L16,$J$70:$J$74)/(26*$C$4)),IF($I$70=lookup!$Z$5,((SUMIF($H$70:$H$74,$L16,$J$70:$J$74)/100)*($G$70/6)),0))))+(IF($I$75=lookup!$Z$3,((SUMIF($H$75:$H$79,$L16,$J$75:$J$79)/$C$4)*($G$75/6)),IF($I$75=lookup!$Z$4,(SUMIF($H$75:$H$79,$L16,$J$75:$J$79)/(26*$C$4)),IF($I$75=lookup!$Z$5,((SUMIF($H$75:$H$79,$L16,$J$75:$J$79)/100)*($G$75/6)),0)))))),0)</f>
        <v/>
      </c>
    </row>
    <row r="17" spans="2:13" ht="18" customHeight="1" x14ac:dyDescent="0.25">
      <c r="B17" s="90"/>
      <c r="C17" s="91"/>
      <c r="E17" s="52"/>
      <c r="F17" s="55"/>
      <c r="G17" s="58"/>
      <c r="H17" s="42"/>
      <c r="I17" s="55"/>
      <c r="J17" s="26"/>
      <c r="K17" s="27"/>
      <c r="L17" s="87" t="str">
        <f t="array" ref="L17">IFERROR(INDEX(lookup!$B:$B,SMALL(IF(lookup!$A:$A=$B$4,ROW(lookup!$B:$B)),ROWS(lookup!B$2:B12))),"")</f>
        <v/>
      </c>
      <c r="M17" s="89" t="str">
        <f>IFERROR(IF($L17="","",((IF($I$5=lookup!$Z$3,((SUMIF($H$5:$H$9,$L17,$J$5:$J$9)/$C$4)*($G$5/6)),IF($I$5=lookup!$Z$4,(SUMIF($H$5:$H$9,$L17,$J$5:$J$9)/(26*$C$4)),IF($I$5=lookup!$Z$5,((SUMIF($H$5:$H$9,$L17,$J$5:$J$9)/100)*($G$5/6)),0))))+(IF($I$10=lookup!$Z$3,((SUMIF($H$10:$H$14,$L17,$J$10:$J$14)/$C$4)*($G$10/6)),IF($I$10=lookup!$Z$4,(SUMIF($H$10:$H$14,$L17,$J$10:$J$14)/(26*$C$4)),IF($I$10=lookup!$Z$5,((SUMIF($H$10:$H$14,$L17,$J$10:$J$14)/100)*($G$10/6)),0))))+(IF($I$15=lookup!$Z$3,((SUMIF($H$15:$H$19,$L17,$J$15:$J$19)/$C$4)*($G$15/6)),IF($I$15=lookup!$Z$4,(SUMIF($H$15:$H$19,$L17,$J$15:$J$19)/(26*$C$4)),IF($I$15=lookup!$Z$5,((SUMIF($H$15:$H$19,$L17,$J$15:$J$19)/100)*($G$15/6)),0))))+(IF($I$20=lookup!$Z$3,((SUMIF($H$20:$H$24,$L17,$J$20:$J$24)/$C$4)*($G$20/6)),IF($I$20=lookup!$Z$4,(SUMIF($H$20:$H$24,$L17,$J$20:$J$24)/(26*$C$4)),IF($I$20=lookup!$Z$5,((SUMIF($H$20:$H$24,$L17,$J$20:$J$24)/100)*($G$20/6)),0))))+(IF($I$25=lookup!$Z$3,((SUMIF($H$25:$H$29,$L17,$J$25:$J$29)/$C$4)*($G$25/6)),IF($I$25=lookup!$Z$4,(SUMIF($H$25:$H$29,$L17,$J$25:$J$29)/(26*$C$4)),IF($I$25=lookup!$Z$5,((SUMIF($H$25:$H$29,$L17,$J$25:$J$29)/100)*($G$25/6)),0))))+(IF($I$30=lookup!$Z$3,((SUMIF($H$30:$H$34,$L17,$J$30:$J$34)/$C$4)*($G$30/6)),IF($I$30=lookup!$Z$4,(SUMIF($H$30:$H$34,$L17,$J$30:$J$34)/(26*$C$4)),IF($I$30=lookup!$Z$5,((SUMIF($H$30:$H$34,$L17,$J$30:$J$34)/100)*($G$30/6)),0))))+(IF($I$35=lookup!$Z$3,((SUMIF($H$35:$H$39,$L17,$J$35:$J$39)/$C$4)*($G$35/6)),IF($I$35=lookup!$Z$4,(SUMIF($H$35:$H$39,$L17,$J$35:$J$39)/(26*$C$4)),IF($I$35=lookup!$Z$5,((SUMIF($H$35:$H$39,$L17,$J$35:$J$39)/100)*($G$35/6)),0))))+(IF($I$40=lookup!$Z$3,((SUMIF($H$40:$H$44,$L17,$J$40:$J$44)/$C$4)*($G$40/6)),IF($I$40=lookup!$Z$4,(SUMIF($H$40:$H$44,$L17,$J$40:$J$44)/(26*$C$4)),IF($I$40=lookup!$Z$5,((SUMIF($H$40:$H$44,$L17,$J$40:$J$44)/100)*($G$40/6)),0))))+(IF($I$45=lookup!$Z$3,((SUMIF($H$45:$H$49,$L17,$J$45:$J$49)/$C$4)*($G$45/6)),IF($I$45=lookup!$Z$4,(SUMIF($H$45:$H$49,$L17,$J$45:$J$49)/(26*$C$4)),IF($I$45=lookup!$Z$5,((SUMIF($H$45:$H$49,$L17,$J$45:$J$49)/100)*($G$45/6)),0))))+(IF($I$50=lookup!$Z$3,((SUMIF($H$50:$H$54,$L17,$J$50:$J$54)/$C$4)*($G$50/6)),IF($I$50=lookup!$Z$4,(SUMIF($H$50:$H$54,$L17,$J$50:$J$54)/(26*$C$4)),IF($I$50=lookup!$Z$5,((SUMIF($H$50:$H$54,$L17,$J$50:$J$54)/100)*($G$50/6)),0))))+(IF($I$55=lookup!$Z$3,((SUMIF($H$55:$H$59,$L17,$J$55:$J$59)/$C$4)*($G$55/6)),IF($I$55=lookup!$Z$4,(SUMIF($H$55:$H$59,$L17,$J$55:$J$59)/(26*$C$4)),IF($I$55=lookup!$Z$5,((SUMIF($H$55:$H$59,$L17,$J$55:$J$59)/100)*($G$55/6)),0))))+(IF($I$60=lookup!$Z$3,((SUMIF($H$60:$H$64,$L17,$J$60:$J$64)/$C$4)*($G$60/6)),IF($I$60=lookup!$Z$4,(SUMIF($H$60:$H$64,$L17,$J$60:$J$64)/(26*$C$4)),IF($I$60=lookup!$Z$5,((SUMIF($H$60:$H$64,$L17,$J$60:$J$64)/100)*($G$60/6)),0))))+(IF($I$65=lookup!$Z$3,((SUMIF($H$65:$H$69,$L17,$J$65:$J$69)/$C$4)*($G$65/6)),IF($I$65=lookup!$Z$4,(SUMIF($H$65:$H$69,$L17,$J$65:$J$69)/(26*$C$4)),IF($I$65=lookup!$Z$5,((SUMIF($H$65:$H$69,$L17,$J$65:$J$69)/100)*($G$65/6)),0))))+(IF($I$70=lookup!$Z$3,((SUMIF($H$70:$H$74,$L17,$J$70:$J$74)/$C$4)*($G$70/6)),IF($I$70=lookup!$Z$4,(SUMIF($H$70:$H$74,$L17,$J$70:$J$74)/(26*$C$4)),IF($I$70=lookup!$Z$5,((SUMIF($H$70:$H$74,$L17,$J$70:$J$74)/100)*($G$70/6)),0))))+(IF($I$75=lookup!$Z$3,((SUMIF($H$75:$H$79,$L17,$J$75:$J$79)/$C$4)*($G$75/6)),IF($I$75=lookup!$Z$4,(SUMIF($H$75:$H$79,$L17,$J$75:$J$79)/(26*$C$4)),IF($I$75=lookup!$Z$5,((SUMIF($H$75:$H$79,$L17,$J$75:$J$79)/100)*($G$75/6)),0)))))),0)</f>
        <v/>
      </c>
    </row>
    <row r="18" spans="2:13" ht="15" customHeight="1" thickBot="1" x14ac:dyDescent="0.3">
      <c r="B18" s="92"/>
      <c r="C18" s="93"/>
      <c r="E18" s="52"/>
      <c r="F18" s="55"/>
      <c r="G18" s="58"/>
      <c r="H18" s="41"/>
      <c r="I18" s="55"/>
      <c r="J18" s="33"/>
      <c r="L18" s="48" t="str">
        <f t="array" ref="L18">IFERROR(INDEX(lookup!$B:$B,SMALL(IF(lookup!$A:$A=$B$4,ROW(lookup!$B:$B)),ROWS(lookup!B$2:B13))),"")</f>
        <v/>
      </c>
      <c r="M18" s="49" t="str">
        <f>IFERROR(IF($L18="","",((IF($I$5=lookup!$Z$3,((SUMIF($H$5:$H$9,$L18,$J$5:$J$9)/$C$4)*($G$5/6)),IF($I$5=lookup!$Z$4,(SUMIF($H$5:$H$9,$L18,$J$5:$J$9)/(26*$C$4)),IF($I$5=lookup!$Z$5,((SUMIF($H$5:$H$9,$L18,$J$5:$J$9)/100)*($G$5/6)),0))))+(IF($I$10=lookup!$Z$3,((SUMIF($H$10:$H$14,$L18,$J$10:$J$14)/$C$4)*($G$10/6)),IF($I$10=lookup!$Z$4,(SUMIF($H$10:$H$14,$L18,$J$10:$J$14)/(26*$C$4)),IF($I$10=lookup!$Z$5,((SUMIF($H$10:$H$14,$L18,$J$10:$J$14)/100)*($G$10/6)),0))))+(IF($I$15=lookup!$Z$3,((SUMIF($H$15:$H$19,$L18,$J$15:$J$19)/$C$4)*($G$15/6)),IF($I$15=lookup!$Z$4,(SUMIF($H$15:$H$19,$L18,$J$15:$J$19)/(26*$C$4)),IF($I$15=lookup!$Z$5,((SUMIF($H$15:$H$19,$L18,$J$15:$J$19)/100)*($G$15/6)),0))))+(IF($I$20=lookup!$Z$3,((SUMIF($H$20:$H$24,$L18,$J$20:$J$24)/$C$4)*($G$20/6)),IF($I$20=lookup!$Z$4,(SUMIF($H$20:$H$24,$L18,$J$20:$J$24)/(26*$C$4)),IF($I$20=lookup!$Z$5,((SUMIF($H$20:$H$24,$L18,$J$20:$J$24)/100)*($G$20/6)),0))))+(IF($I$25=lookup!$Z$3,((SUMIF($H$25:$H$29,$L18,$J$25:$J$29)/$C$4)*($G$25/6)),IF($I$25=lookup!$Z$4,(SUMIF($H$25:$H$29,$L18,$J$25:$J$29)/(26*$C$4)),IF($I$25=lookup!$Z$5,((SUMIF($H$25:$H$29,$L18,$J$25:$J$29)/100)*($G$25/6)),0))))+(IF($I$30=lookup!$Z$3,((SUMIF($H$30:$H$34,$L18,$J$30:$J$34)/$C$4)*($G$30/6)),IF($I$30=lookup!$Z$4,(SUMIF($H$30:$H$34,$L18,$J$30:$J$34)/(26*$C$4)),IF($I$30=lookup!$Z$5,((SUMIF($H$30:$H$34,$L18,$J$30:$J$34)/100)*($G$30/6)),0))))+(IF($I$35=lookup!$Z$3,((SUMIF($H$35:$H$39,$L18,$J$35:$J$39)/$C$4)*($G$35/6)),IF($I$35=lookup!$Z$4,(SUMIF($H$35:$H$39,$L18,$J$35:$J$39)/(26*$C$4)),IF($I$35=lookup!$Z$5,((SUMIF($H$35:$H$39,$L18,$J$35:$J$39)/100)*($G$35/6)),0))))+(IF($I$40=lookup!$Z$3,((SUMIF($H$40:$H$44,$L18,$J$40:$J$44)/$C$4)*($G$40/6)),IF($I$40=lookup!$Z$4,(SUMIF($H$40:$H$44,$L18,$J$40:$J$44)/(26*$C$4)),IF($I$40=lookup!$Z$5,((SUMIF($H$40:$H$44,$L18,$J$40:$J$44)/100)*($G$40/6)),0))))+(IF($I$45=lookup!$Z$3,((SUMIF($H$45:$H$49,$L18,$J$45:$J$49)/$C$4)*($G$45/6)),IF($I$45=lookup!$Z$4,(SUMIF($H$45:$H$49,$L18,$J$45:$J$49)/(26*$C$4)),IF($I$45=lookup!$Z$5,((SUMIF($H$45:$H$49,$L18,$J$45:$J$49)/100)*($G$45/6)),0))))+(IF($I$50=lookup!$Z$3,((SUMIF($H$50:$H$54,$L18,$J$50:$J$54)/$C$4)*($G$50/6)),IF($I$50=lookup!$Z$4,(SUMIF($H$50:$H$54,$L18,$J$50:$J$54)/(26*$C$4)),IF($I$50=lookup!$Z$5,((SUMIF($H$50:$H$54,$L18,$J$50:$J$54)/100)*($G$50/6)),0))))+(IF($I$55=lookup!$Z$3,((SUMIF($H$55:$H$59,$L18,$J$55:$J$59)/$C$4)*($G$55/6)),IF($I$55=lookup!$Z$4,(SUMIF($H$55:$H$59,$L18,$J$55:$J$59)/(26*$C$4)),IF($I$55=lookup!$Z$5,((SUMIF($H$55:$H$59,$L18,$J$55:$J$59)/100)*($G$55/6)),0))))+(IF($I$60=lookup!$Z$3,((SUMIF($H$60:$H$64,$L18,$J$60:$J$64)/$C$4)*($G$60/6)),IF($I$60=lookup!$Z$4,(SUMIF($H$60:$H$64,$L18,$J$60:$J$64)/(26*$C$4)),IF($I$60=lookup!$Z$5,((SUMIF($H$60:$H$64,$L18,$J$60:$J$64)/100)*($G$60/6)),0))))+(IF($I$65=lookup!$Z$3,((SUMIF($H$65:$H$69,$L18,$J$65:$J$69)/$C$4)*($G$65/6)),IF($I$65=lookup!$Z$4,(SUMIF($H$65:$H$69,$L18,$J$65:$J$69)/(26*$C$4)),IF($I$65=lookup!$Z$5,((SUMIF($H$65:$H$69,$L18,$J$65:$J$69)/100)*($G$65/6)),0))))+(IF($I$70=lookup!$Z$3,((SUMIF($H$70:$H$74,$L18,$J$70:$J$74)/$C$4)*($G$70/6)),IF($I$70=lookup!$Z$4,(SUMIF($H$70:$H$74,$L18,$J$70:$J$74)/(26*$C$4)),IF($I$70=lookup!$Z$5,((SUMIF($H$70:$H$74,$L18,$J$70:$J$74)/100)*($G$70/6)),0))))+(IF($I$75=lookup!$Z$3,((SUMIF($H$75:$H$79,$L18,$J$75:$J$79)/$C$4)*($G$75/6)),IF($I$75=lookup!$Z$4,(SUMIF($H$75:$H$79,$L18,$J$75:$J$79)/(26*$C$4)),IF($I$75=lookup!$Z$5,((SUMIF($H$75:$H$79,$L18,$J$75:$J$79)/100)*($G$75/6)),0)))))),0)</f>
        <v/>
      </c>
    </row>
    <row r="19" spans="2:13" ht="15" customHeight="1" thickTop="1" thickBot="1" x14ac:dyDescent="0.3">
      <c r="B19" s="4"/>
      <c r="C19" s="4"/>
      <c r="E19" s="54"/>
      <c r="F19" s="57"/>
      <c r="G19" s="58"/>
      <c r="H19" s="45"/>
      <c r="I19" s="55"/>
      <c r="J19" s="32"/>
      <c r="K19" s="27"/>
      <c r="L19" s="87" t="str">
        <f t="array" ref="L19">IFERROR(INDEX(lookup!$B:$B,SMALL(IF(lookup!$A:$A=$B$4,ROW(lookup!$B:$B)),ROWS(lookup!B$2:B14))),"")</f>
        <v/>
      </c>
      <c r="M19" s="89" t="str">
        <f>IFERROR(IF($L19="","",((IF($I$5=lookup!$Z$3,((SUMIF($H$5:$H$9,$L19,$J$5:$J$9)/$C$4)*($G$5/6)),IF($I$5=lookup!$Z$4,(SUMIF($H$5:$H$9,$L19,$J$5:$J$9)/(26*$C$4)),IF($I$5=lookup!$Z$5,((SUMIF($H$5:$H$9,$L19,$J$5:$J$9)/100)*($G$5/6)),0))))+(IF($I$10=lookup!$Z$3,((SUMIF($H$10:$H$14,$L19,$J$10:$J$14)/$C$4)*($G$10/6)),IF($I$10=lookup!$Z$4,(SUMIF($H$10:$H$14,$L19,$J$10:$J$14)/(26*$C$4)),IF($I$10=lookup!$Z$5,((SUMIF($H$10:$H$14,$L19,$J$10:$J$14)/100)*($G$10/6)),0))))+(IF($I$15=lookup!$Z$3,((SUMIF($H$15:$H$19,$L19,$J$15:$J$19)/$C$4)*($G$15/6)),IF($I$15=lookup!$Z$4,(SUMIF($H$15:$H$19,$L19,$J$15:$J$19)/(26*$C$4)),IF($I$15=lookup!$Z$5,((SUMIF($H$15:$H$19,$L19,$J$15:$J$19)/100)*($G$15/6)),0))))+(IF($I$20=lookup!$Z$3,((SUMIF($H$20:$H$24,$L19,$J$20:$J$24)/$C$4)*($G$20/6)),IF($I$20=lookup!$Z$4,(SUMIF($H$20:$H$24,$L19,$J$20:$J$24)/(26*$C$4)),IF($I$20=lookup!$Z$5,((SUMIF($H$20:$H$24,$L19,$J$20:$J$24)/100)*($G$20/6)),0))))+(IF($I$25=lookup!$Z$3,((SUMIF($H$25:$H$29,$L19,$J$25:$J$29)/$C$4)*($G$25/6)),IF($I$25=lookup!$Z$4,(SUMIF($H$25:$H$29,$L19,$J$25:$J$29)/(26*$C$4)),IF($I$25=lookup!$Z$5,((SUMIF($H$25:$H$29,$L19,$J$25:$J$29)/100)*($G$25/6)),0))))+(IF($I$30=lookup!$Z$3,((SUMIF($H$30:$H$34,$L19,$J$30:$J$34)/$C$4)*($G$30/6)),IF($I$30=lookup!$Z$4,(SUMIF($H$30:$H$34,$L19,$J$30:$J$34)/(26*$C$4)),IF($I$30=lookup!$Z$5,((SUMIF($H$30:$H$34,$L19,$J$30:$J$34)/100)*($G$30/6)),0))))+(IF($I$35=lookup!$Z$3,((SUMIF($H$35:$H$39,$L19,$J$35:$J$39)/$C$4)*($G$35/6)),IF($I$35=lookup!$Z$4,(SUMIF($H$35:$H$39,$L19,$J$35:$J$39)/(26*$C$4)),IF($I$35=lookup!$Z$5,((SUMIF($H$35:$H$39,$L19,$J$35:$J$39)/100)*($G$35/6)),0))))+(IF($I$40=lookup!$Z$3,((SUMIF($H$40:$H$44,$L19,$J$40:$J$44)/$C$4)*($G$40/6)),IF($I$40=lookup!$Z$4,(SUMIF($H$40:$H$44,$L19,$J$40:$J$44)/(26*$C$4)),IF($I$40=lookup!$Z$5,((SUMIF($H$40:$H$44,$L19,$J$40:$J$44)/100)*($G$40/6)),0))))+(IF($I$45=lookup!$Z$3,((SUMIF($H$45:$H$49,$L19,$J$45:$J$49)/$C$4)*($G$45/6)),IF($I$45=lookup!$Z$4,(SUMIF($H$45:$H$49,$L19,$J$45:$J$49)/(26*$C$4)),IF($I$45=lookup!$Z$5,((SUMIF($H$45:$H$49,$L19,$J$45:$J$49)/100)*($G$45/6)),0))))+(IF($I$50=lookup!$Z$3,((SUMIF($H$50:$H$54,$L19,$J$50:$J$54)/$C$4)*($G$50/6)),IF($I$50=lookup!$Z$4,(SUMIF($H$50:$H$54,$L19,$J$50:$J$54)/(26*$C$4)),IF($I$50=lookup!$Z$5,((SUMIF($H$50:$H$54,$L19,$J$50:$J$54)/100)*($G$50/6)),0))))+(IF($I$55=lookup!$Z$3,((SUMIF($H$55:$H$59,$L19,$J$55:$J$59)/$C$4)*($G$55/6)),IF($I$55=lookup!$Z$4,(SUMIF($H$55:$H$59,$L19,$J$55:$J$59)/(26*$C$4)),IF($I$55=lookup!$Z$5,((SUMIF($H$55:$H$59,$L19,$J$55:$J$59)/100)*($G$55/6)),0))))+(IF($I$60=lookup!$Z$3,((SUMIF($H$60:$H$64,$L19,$J$60:$J$64)/$C$4)*($G$60/6)),IF($I$60=lookup!$Z$4,(SUMIF($H$60:$H$64,$L19,$J$60:$J$64)/(26*$C$4)),IF($I$60=lookup!$Z$5,((SUMIF($H$60:$H$64,$L19,$J$60:$J$64)/100)*($G$60/6)),0))))+(IF($I$65=lookup!$Z$3,((SUMIF($H$65:$H$69,$L19,$J$65:$J$69)/$C$4)*($G$65/6)),IF($I$65=lookup!$Z$4,(SUMIF($H$65:$H$69,$L19,$J$65:$J$69)/(26*$C$4)),IF($I$65=lookup!$Z$5,((SUMIF($H$65:$H$69,$L19,$J$65:$J$69)/100)*($G$65/6)),0))))+(IF($I$70=lookup!$Z$3,((SUMIF($H$70:$H$74,$L19,$J$70:$J$74)/$C$4)*($G$70/6)),IF($I$70=lookup!$Z$4,(SUMIF($H$70:$H$74,$L19,$J$70:$J$74)/(26*$C$4)),IF($I$70=lookup!$Z$5,((SUMIF($H$70:$H$74,$L19,$J$70:$J$74)/100)*($G$70/6)),0))))+(IF($I$75=lookup!$Z$3,((SUMIF($H$75:$H$79,$L19,$J$75:$J$79)/$C$4)*($G$75/6)),IF($I$75=lookup!$Z$4,(SUMIF($H$75:$H$79,$L19,$J$75:$J$79)/(26*$C$4)),IF($I$75=lookup!$Z$5,((SUMIF($H$75:$H$79,$L19,$J$75:$J$79)/100)*($G$75/6)),0)))))),0)</f>
        <v/>
      </c>
    </row>
    <row r="20" spans="2:13" ht="16.5" customHeight="1" thickTop="1" x14ac:dyDescent="0.25">
      <c r="E20" s="53">
        <v>4</v>
      </c>
      <c r="F20" s="55"/>
      <c r="G20" s="59"/>
      <c r="H20" s="41"/>
      <c r="I20" s="56"/>
      <c r="J20" s="29"/>
      <c r="K20" s="27"/>
      <c r="L20" s="48" t="str">
        <f t="array" ref="L20">IFERROR(INDEX(lookup!$B:$B,SMALL(IF(lookup!$A:$A=$B$4,ROW(lookup!$B:$B)),ROWS(lookup!B$2:B15))),"")</f>
        <v/>
      </c>
      <c r="M20" s="49" t="str">
        <f>IFERROR(IF($L20="","",((IF($I$5=lookup!$Z$3,((SUMIF($H$5:$H$9,$L20,$J$5:$J$9)/$C$4)*($G$5/6)),IF($I$5=lookup!$Z$4,(SUMIF($H$5:$H$9,$L20,$J$5:$J$9)/(26*$C$4)),IF($I$5=lookup!$Z$5,((SUMIF($H$5:$H$9,$L20,$J$5:$J$9)/100)*($G$5/6)),0))))+(IF($I$10=lookup!$Z$3,((SUMIF($H$10:$H$14,$L20,$J$10:$J$14)/$C$4)*($G$10/6)),IF($I$10=lookup!$Z$4,(SUMIF($H$10:$H$14,$L20,$J$10:$J$14)/(26*$C$4)),IF($I$10=lookup!$Z$5,((SUMIF($H$10:$H$14,$L20,$J$10:$J$14)/100)*($G$10/6)),0))))+(IF($I$15=lookup!$Z$3,((SUMIF($H$15:$H$19,$L20,$J$15:$J$19)/$C$4)*($G$15/6)),IF($I$15=lookup!$Z$4,(SUMIF($H$15:$H$19,$L20,$J$15:$J$19)/(26*$C$4)),IF($I$15=lookup!$Z$5,((SUMIF($H$15:$H$19,$L20,$J$15:$J$19)/100)*($G$15/6)),0))))+(IF($I$20=lookup!$Z$3,((SUMIF($H$20:$H$24,$L20,$J$20:$J$24)/$C$4)*($G$20/6)),IF($I$20=lookup!$Z$4,(SUMIF($H$20:$H$24,$L20,$J$20:$J$24)/(26*$C$4)),IF($I$20=lookup!$Z$5,((SUMIF($H$20:$H$24,$L20,$J$20:$J$24)/100)*($G$20/6)),0))))+(IF($I$25=lookup!$Z$3,((SUMIF($H$25:$H$29,$L20,$J$25:$J$29)/$C$4)*($G$25/6)),IF($I$25=lookup!$Z$4,(SUMIF($H$25:$H$29,$L20,$J$25:$J$29)/(26*$C$4)),IF($I$25=lookup!$Z$5,((SUMIF($H$25:$H$29,$L20,$J$25:$J$29)/100)*($G$25/6)),0))))+(IF($I$30=lookup!$Z$3,((SUMIF($H$30:$H$34,$L20,$J$30:$J$34)/$C$4)*($G$30/6)),IF($I$30=lookup!$Z$4,(SUMIF($H$30:$H$34,$L20,$J$30:$J$34)/(26*$C$4)),IF($I$30=lookup!$Z$5,((SUMIF($H$30:$H$34,$L20,$J$30:$J$34)/100)*($G$30/6)),0))))+(IF($I$35=lookup!$Z$3,((SUMIF($H$35:$H$39,$L20,$J$35:$J$39)/$C$4)*($G$35/6)),IF($I$35=lookup!$Z$4,(SUMIF($H$35:$H$39,$L20,$J$35:$J$39)/(26*$C$4)),IF($I$35=lookup!$Z$5,((SUMIF($H$35:$H$39,$L20,$J$35:$J$39)/100)*($G$35/6)),0))))+(IF($I$40=lookup!$Z$3,((SUMIF($H$40:$H$44,$L20,$J$40:$J$44)/$C$4)*($G$40/6)),IF($I$40=lookup!$Z$4,(SUMIF($H$40:$H$44,$L20,$J$40:$J$44)/(26*$C$4)),IF($I$40=lookup!$Z$5,((SUMIF($H$40:$H$44,$L20,$J$40:$J$44)/100)*($G$40/6)),0))))+(IF($I$45=lookup!$Z$3,((SUMIF($H$45:$H$49,$L20,$J$45:$J$49)/$C$4)*($G$45/6)),IF($I$45=lookup!$Z$4,(SUMIF($H$45:$H$49,$L20,$J$45:$J$49)/(26*$C$4)),IF($I$45=lookup!$Z$5,((SUMIF($H$45:$H$49,$L20,$J$45:$J$49)/100)*($G$45/6)),0))))+(IF($I$50=lookup!$Z$3,((SUMIF($H$50:$H$54,$L20,$J$50:$J$54)/$C$4)*($G$50/6)),IF($I$50=lookup!$Z$4,(SUMIF($H$50:$H$54,$L20,$J$50:$J$54)/(26*$C$4)),IF($I$50=lookup!$Z$5,((SUMIF($H$50:$H$54,$L20,$J$50:$J$54)/100)*($G$50/6)),0))))+(IF($I$55=lookup!$Z$3,((SUMIF($H$55:$H$59,$L20,$J$55:$J$59)/$C$4)*($G$55/6)),IF($I$55=lookup!$Z$4,(SUMIF($H$55:$H$59,$L20,$J$55:$J$59)/(26*$C$4)),IF($I$55=lookup!$Z$5,((SUMIF($H$55:$H$59,$L20,$J$55:$J$59)/100)*($G$55/6)),0))))+(IF($I$60=lookup!$Z$3,((SUMIF($H$60:$H$64,$L20,$J$60:$J$64)/$C$4)*($G$60/6)),IF($I$60=lookup!$Z$4,(SUMIF($H$60:$H$64,$L20,$J$60:$J$64)/(26*$C$4)),IF($I$60=lookup!$Z$5,((SUMIF($H$60:$H$64,$L20,$J$60:$J$64)/100)*($G$60/6)),0))))+(IF($I$65=lookup!$Z$3,((SUMIF($H$65:$H$69,$L20,$J$65:$J$69)/$C$4)*($G$65/6)),IF($I$65=lookup!$Z$4,(SUMIF($H$65:$H$69,$L20,$J$65:$J$69)/(26*$C$4)),IF($I$65=lookup!$Z$5,((SUMIF($H$65:$H$69,$L20,$J$65:$J$69)/100)*($G$65/6)),0))))+(IF($I$70=lookup!$Z$3,((SUMIF($H$70:$H$74,$L20,$J$70:$J$74)/$C$4)*($G$70/6)),IF($I$70=lookup!$Z$4,(SUMIF($H$70:$H$74,$L20,$J$70:$J$74)/(26*$C$4)),IF($I$70=lookup!$Z$5,((SUMIF($H$70:$H$74,$L20,$J$70:$J$74)/100)*($G$70/6)),0))))+(IF($I$75=lookup!$Z$3,((SUMIF($H$75:$H$79,$L20,$J$75:$J$79)/$C$4)*($G$75/6)),IF($I$75=lookup!$Z$4,(SUMIF($H$75:$H$79,$L20,$J$75:$J$79)/(26*$C$4)),IF($I$75=lookup!$Z$5,((SUMIF($H$75:$H$79,$L20,$J$75:$J$79)/100)*($G$75/6)),0)))))),0)</f>
        <v/>
      </c>
    </row>
    <row r="21" spans="2:13" ht="15.75" customHeight="1" x14ac:dyDescent="0.25">
      <c r="E21" s="52"/>
      <c r="F21" s="55"/>
      <c r="G21" s="58"/>
      <c r="H21" s="42"/>
      <c r="I21" s="55"/>
      <c r="J21" s="30"/>
      <c r="L21" s="87" t="str">
        <f t="array" ref="L21">IFERROR(INDEX(lookup!$B:$B,SMALL(IF(lookup!$A:$A=$B$4,ROW(lookup!$B:$B)),ROWS(lookup!B$2:B16))),"")</f>
        <v/>
      </c>
      <c r="M21" s="89" t="str">
        <f>IFERROR(IF($L21="","",((IF($I$5=lookup!$Z$3,((SUMIF($H$5:$H$9,$L21,$J$5:$J$9)/$C$4)*($G$5/6)),IF($I$5=lookup!$Z$4,(SUMIF($H$5:$H$9,$L21,$J$5:$J$9)/(26*$C$4)),IF($I$5=lookup!$Z$5,((SUMIF($H$5:$H$9,$L21,$J$5:$J$9)/100)*($G$5/6)),0))))+(IF($I$10=lookup!$Z$3,((SUMIF($H$10:$H$14,$L21,$J$10:$J$14)/$C$4)*($G$10/6)),IF($I$10=lookup!$Z$4,(SUMIF($H$10:$H$14,$L21,$J$10:$J$14)/(26*$C$4)),IF($I$10=lookup!$Z$5,((SUMIF($H$10:$H$14,$L21,$J$10:$J$14)/100)*($G$10/6)),0))))+(IF($I$15=lookup!$Z$3,((SUMIF($H$15:$H$19,$L21,$J$15:$J$19)/$C$4)*($G$15/6)),IF($I$15=lookup!$Z$4,(SUMIF($H$15:$H$19,$L21,$J$15:$J$19)/(26*$C$4)),IF($I$15=lookup!$Z$5,((SUMIF($H$15:$H$19,$L21,$J$15:$J$19)/100)*($G$15/6)),0))))+(IF($I$20=lookup!$Z$3,((SUMIF($H$20:$H$24,$L21,$J$20:$J$24)/$C$4)*($G$20/6)),IF($I$20=lookup!$Z$4,(SUMIF($H$20:$H$24,$L21,$J$20:$J$24)/(26*$C$4)),IF($I$20=lookup!$Z$5,((SUMIF($H$20:$H$24,$L21,$J$20:$J$24)/100)*($G$20/6)),0))))+(IF($I$25=lookup!$Z$3,((SUMIF($H$25:$H$29,$L21,$J$25:$J$29)/$C$4)*($G$25/6)),IF($I$25=lookup!$Z$4,(SUMIF($H$25:$H$29,$L21,$J$25:$J$29)/(26*$C$4)),IF($I$25=lookup!$Z$5,((SUMIF($H$25:$H$29,$L21,$J$25:$J$29)/100)*($G$25/6)),0))))+(IF($I$30=lookup!$Z$3,((SUMIF($H$30:$H$34,$L21,$J$30:$J$34)/$C$4)*($G$30/6)),IF($I$30=lookup!$Z$4,(SUMIF($H$30:$H$34,$L21,$J$30:$J$34)/(26*$C$4)),IF($I$30=lookup!$Z$5,((SUMIF($H$30:$H$34,$L21,$J$30:$J$34)/100)*($G$30/6)),0))))+(IF($I$35=lookup!$Z$3,((SUMIF($H$35:$H$39,$L21,$J$35:$J$39)/$C$4)*($G$35/6)),IF($I$35=lookup!$Z$4,(SUMIF($H$35:$H$39,$L21,$J$35:$J$39)/(26*$C$4)),IF($I$35=lookup!$Z$5,((SUMIF($H$35:$H$39,$L21,$J$35:$J$39)/100)*($G$35/6)),0))))+(IF($I$40=lookup!$Z$3,((SUMIF($H$40:$H$44,$L21,$J$40:$J$44)/$C$4)*($G$40/6)),IF($I$40=lookup!$Z$4,(SUMIF($H$40:$H$44,$L21,$J$40:$J$44)/(26*$C$4)),IF($I$40=lookup!$Z$5,((SUMIF($H$40:$H$44,$L21,$J$40:$J$44)/100)*($G$40/6)),0))))+(IF($I$45=lookup!$Z$3,((SUMIF($H$45:$H$49,$L21,$J$45:$J$49)/$C$4)*($G$45/6)),IF($I$45=lookup!$Z$4,(SUMIF($H$45:$H$49,$L21,$J$45:$J$49)/(26*$C$4)),IF($I$45=lookup!$Z$5,((SUMIF($H$45:$H$49,$L21,$J$45:$J$49)/100)*($G$45/6)),0))))+(IF($I$50=lookup!$Z$3,((SUMIF($H$50:$H$54,$L21,$J$50:$J$54)/$C$4)*($G$50/6)),IF($I$50=lookup!$Z$4,(SUMIF($H$50:$H$54,$L21,$J$50:$J$54)/(26*$C$4)),IF($I$50=lookup!$Z$5,((SUMIF($H$50:$H$54,$L21,$J$50:$J$54)/100)*($G$50/6)),0))))+(IF($I$55=lookup!$Z$3,((SUMIF($H$55:$H$59,$L21,$J$55:$J$59)/$C$4)*($G$55/6)),IF($I$55=lookup!$Z$4,(SUMIF($H$55:$H$59,$L21,$J$55:$J$59)/(26*$C$4)),IF($I$55=lookup!$Z$5,((SUMIF($H$55:$H$59,$L21,$J$55:$J$59)/100)*($G$55/6)),0))))+(IF($I$60=lookup!$Z$3,((SUMIF($H$60:$H$64,$L21,$J$60:$J$64)/$C$4)*($G$60/6)),IF($I$60=lookup!$Z$4,(SUMIF($H$60:$H$64,$L21,$J$60:$J$64)/(26*$C$4)),IF($I$60=lookup!$Z$5,((SUMIF($H$60:$H$64,$L21,$J$60:$J$64)/100)*($G$60/6)),0))))+(IF($I$65=lookup!$Z$3,((SUMIF($H$65:$H$69,$L21,$J$65:$J$69)/$C$4)*($G$65/6)),IF($I$65=lookup!$Z$4,(SUMIF($H$65:$H$69,$L21,$J$65:$J$69)/(26*$C$4)),IF($I$65=lookup!$Z$5,((SUMIF($H$65:$H$69,$L21,$J$65:$J$69)/100)*($G$65/6)),0))))+(IF($I$70=lookup!$Z$3,((SUMIF($H$70:$H$74,$L21,$J$70:$J$74)/$C$4)*($G$70/6)),IF($I$70=lookup!$Z$4,(SUMIF($H$70:$H$74,$L21,$J$70:$J$74)/(26*$C$4)),IF($I$70=lookup!$Z$5,((SUMIF($H$70:$H$74,$L21,$J$70:$J$74)/100)*($G$70/6)),0))))+(IF($I$75=lookup!$Z$3,((SUMIF($H$75:$H$79,$L21,$J$75:$J$79)/$C$4)*($G$75/6)),IF($I$75=lookup!$Z$4,(SUMIF($H$75:$H$79,$L21,$J$75:$J$79)/(26*$C$4)),IF($I$75=lookup!$Z$5,((SUMIF($H$75:$H$79,$L21,$J$75:$J$79)/100)*($G$75/6)),0)))))),0)</f>
        <v/>
      </c>
    </row>
    <row r="22" spans="2:13" ht="15.75" customHeight="1" x14ac:dyDescent="0.25">
      <c r="B22" s="7"/>
      <c r="E22" s="52"/>
      <c r="F22" s="55"/>
      <c r="G22" s="58"/>
      <c r="H22" s="41"/>
      <c r="I22" s="55"/>
      <c r="J22" s="33"/>
      <c r="L22" s="48" t="str">
        <f t="array" ref="L22">IFERROR(INDEX(lookup!$B:$B,SMALL(IF(lookup!$A:$A=$B$4,ROW(lookup!$B:$B)),ROWS(lookup!B$2:B17))),"")</f>
        <v/>
      </c>
      <c r="M22" s="49" t="str">
        <f>IFERROR(IF($L22="","",((IF($I$5=lookup!$Z$3,((SUMIF($H$5:$H$9,$L22,$J$5:$J$9)/$C$4)*($G$5/6)),IF($I$5=lookup!$Z$4,(SUMIF($H$5:$H$9,$L22,$J$5:$J$9)/(26*$C$4)),IF($I$5=lookup!$Z$5,((SUMIF($H$5:$H$9,$L22,$J$5:$J$9)/100)*($G$5/6)),0))))+(IF($I$10=lookup!$Z$3,((SUMIF($H$10:$H$14,$L22,$J$10:$J$14)/$C$4)*($G$10/6)),IF($I$10=lookup!$Z$4,(SUMIF($H$10:$H$14,$L22,$J$10:$J$14)/(26*$C$4)),IF($I$10=lookup!$Z$5,((SUMIF($H$10:$H$14,$L22,$J$10:$J$14)/100)*($G$10/6)),0))))+(IF($I$15=lookup!$Z$3,((SUMIF($H$15:$H$19,$L22,$J$15:$J$19)/$C$4)*($G$15/6)),IF($I$15=lookup!$Z$4,(SUMIF($H$15:$H$19,$L22,$J$15:$J$19)/(26*$C$4)),IF($I$15=lookup!$Z$5,((SUMIF($H$15:$H$19,$L22,$J$15:$J$19)/100)*($G$15/6)),0))))+(IF($I$20=lookup!$Z$3,((SUMIF($H$20:$H$24,$L22,$J$20:$J$24)/$C$4)*($G$20/6)),IF($I$20=lookup!$Z$4,(SUMIF($H$20:$H$24,$L22,$J$20:$J$24)/(26*$C$4)),IF($I$20=lookup!$Z$5,((SUMIF($H$20:$H$24,$L22,$J$20:$J$24)/100)*($G$20/6)),0))))+(IF($I$25=lookup!$Z$3,((SUMIF($H$25:$H$29,$L22,$J$25:$J$29)/$C$4)*($G$25/6)),IF($I$25=lookup!$Z$4,(SUMIF($H$25:$H$29,$L22,$J$25:$J$29)/(26*$C$4)),IF($I$25=lookup!$Z$5,((SUMIF($H$25:$H$29,$L22,$J$25:$J$29)/100)*($G$25/6)),0))))+(IF($I$30=lookup!$Z$3,((SUMIF($H$30:$H$34,$L22,$J$30:$J$34)/$C$4)*($G$30/6)),IF($I$30=lookup!$Z$4,(SUMIF($H$30:$H$34,$L22,$J$30:$J$34)/(26*$C$4)),IF($I$30=lookup!$Z$5,((SUMIF($H$30:$H$34,$L22,$J$30:$J$34)/100)*($G$30/6)),0))))+(IF($I$35=lookup!$Z$3,((SUMIF($H$35:$H$39,$L22,$J$35:$J$39)/$C$4)*($G$35/6)),IF($I$35=lookup!$Z$4,(SUMIF($H$35:$H$39,$L22,$J$35:$J$39)/(26*$C$4)),IF($I$35=lookup!$Z$5,((SUMIF($H$35:$H$39,$L22,$J$35:$J$39)/100)*($G$35/6)),0))))+(IF($I$40=lookup!$Z$3,((SUMIF($H$40:$H$44,$L22,$J$40:$J$44)/$C$4)*($G$40/6)),IF($I$40=lookup!$Z$4,(SUMIF($H$40:$H$44,$L22,$J$40:$J$44)/(26*$C$4)),IF($I$40=lookup!$Z$5,((SUMIF($H$40:$H$44,$L22,$J$40:$J$44)/100)*($G$40/6)),0))))+(IF($I$45=lookup!$Z$3,((SUMIF($H$45:$H$49,$L22,$J$45:$J$49)/$C$4)*($G$45/6)),IF($I$45=lookup!$Z$4,(SUMIF($H$45:$H$49,$L22,$J$45:$J$49)/(26*$C$4)),IF($I$45=lookup!$Z$5,((SUMIF($H$45:$H$49,$L22,$J$45:$J$49)/100)*($G$45/6)),0))))+(IF($I$50=lookup!$Z$3,((SUMIF($H$50:$H$54,$L22,$J$50:$J$54)/$C$4)*($G$50/6)),IF($I$50=lookup!$Z$4,(SUMIF($H$50:$H$54,$L22,$J$50:$J$54)/(26*$C$4)),IF($I$50=lookup!$Z$5,((SUMIF($H$50:$H$54,$L22,$J$50:$J$54)/100)*($G$50/6)),0))))+(IF($I$55=lookup!$Z$3,((SUMIF($H$55:$H$59,$L22,$J$55:$J$59)/$C$4)*($G$55/6)),IF($I$55=lookup!$Z$4,(SUMIF($H$55:$H$59,$L22,$J$55:$J$59)/(26*$C$4)),IF($I$55=lookup!$Z$5,((SUMIF($H$55:$H$59,$L22,$J$55:$J$59)/100)*($G$55/6)),0))))+(IF($I$60=lookup!$Z$3,((SUMIF($H$60:$H$64,$L22,$J$60:$J$64)/$C$4)*($G$60/6)),IF($I$60=lookup!$Z$4,(SUMIF($H$60:$H$64,$L22,$J$60:$J$64)/(26*$C$4)),IF($I$60=lookup!$Z$5,((SUMIF($H$60:$H$64,$L22,$J$60:$J$64)/100)*($G$60/6)),0))))+(IF($I$65=lookup!$Z$3,((SUMIF($H$65:$H$69,$L22,$J$65:$J$69)/$C$4)*($G$65/6)),IF($I$65=lookup!$Z$4,(SUMIF($H$65:$H$69,$L22,$J$65:$J$69)/(26*$C$4)),IF($I$65=lookup!$Z$5,((SUMIF($H$65:$H$69,$L22,$J$65:$J$69)/100)*($G$65/6)),0))))+(IF($I$70=lookup!$Z$3,((SUMIF($H$70:$H$74,$L22,$J$70:$J$74)/$C$4)*($G$70/6)),IF($I$70=lookup!$Z$4,(SUMIF($H$70:$H$74,$L22,$J$70:$J$74)/(26*$C$4)),IF($I$70=lookup!$Z$5,((SUMIF($H$70:$H$74,$L22,$J$70:$J$74)/100)*($G$70/6)),0))))+(IF($I$75=lookup!$Z$3,((SUMIF($H$75:$H$79,$L22,$J$75:$J$79)/$C$4)*($G$75/6)),IF($I$75=lookup!$Z$4,(SUMIF($H$75:$H$79,$L22,$J$75:$J$79)/(26*$C$4)),IF($I$75=lookup!$Z$5,((SUMIF($H$75:$H$79,$L22,$J$75:$J$79)/100)*($G$75/6)),0)))))),0)</f>
        <v/>
      </c>
    </row>
    <row r="23" spans="2:13" ht="15.75" customHeight="1" x14ac:dyDescent="0.25">
      <c r="B23" s="5"/>
      <c r="E23" s="52"/>
      <c r="F23" s="55"/>
      <c r="G23" s="58"/>
      <c r="H23" s="42"/>
      <c r="I23" s="55"/>
      <c r="J23" s="30"/>
      <c r="L23" s="87" t="str">
        <f t="array" ref="L23">IFERROR(INDEX(lookup!$B:$B,SMALL(IF(lookup!$A:$A=$B$4,ROW(lookup!$B:$B)),ROWS(lookup!B$2:B18))),"")</f>
        <v/>
      </c>
      <c r="M23" s="89" t="str">
        <f>IFERROR(IF($L23="","",((IF($I$5=lookup!$Z$3,((SUMIF($H$5:$H$9,$L23,$J$5:$J$9)/$C$4)*($G$5/6)),IF($I$5=lookup!$Z$4,(SUMIF($H$5:$H$9,$L23,$J$5:$J$9)/(26*$C$4)),IF($I$5=lookup!$Z$5,((SUMIF($H$5:$H$9,$L23,$J$5:$J$9)/100)*($G$5/6)),0))))+(IF($I$10=lookup!$Z$3,((SUMIF($H$10:$H$14,$L23,$J$10:$J$14)/$C$4)*($G$10/6)),IF($I$10=lookup!$Z$4,(SUMIF($H$10:$H$14,$L23,$J$10:$J$14)/(26*$C$4)),IF($I$10=lookup!$Z$5,((SUMIF($H$10:$H$14,$L23,$J$10:$J$14)/100)*($G$10/6)),0))))+(IF($I$15=lookup!$Z$3,((SUMIF($H$15:$H$19,$L23,$J$15:$J$19)/$C$4)*($G$15/6)),IF($I$15=lookup!$Z$4,(SUMIF($H$15:$H$19,$L23,$J$15:$J$19)/(26*$C$4)),IF($I$15=lookup!$Z$5,((SUMIF($H$15:$H$19,$L23,$J$15:$J$19)/100)*($G$15/6)),0))))+(IF($I$20=lookup!$Z$3,((SUMIF($H$20:$H$24,$L23,$J$20:$J$24)/$C$4)*($G$20/6)),IF($I$20=lookup!$Z$4,(SUMIF($H$20:$H$24,$L23,$J$20:$J$24)/(26*$C$4)),IF($I$20=lookup!$Z$5,((SUMIF($H$20:$H$24,$L23,$J$20:$J$24)/100)*($G$20/6)),0))))+(IF($I$25=lookup!$Z$3,((SUMIF($H$25:$H$29,$L23,$J$25:$J$29)/$C$4)*($G$25/6)),IF($I$25=lookup!$Z$4,(SUMIF($H$25:$H$29,$L23,$J$25:$J$29)/(26*$C$4)),IF($I$25=lookup!$Z$5,((SUMIF($H$25:$H$29,$L23,$J$25:$J$29)/100)*($G$25/6)),0))))+(IF($I$30=lookup!$Z$3,((SUMIF($H$30:$H$34,$L23,$J$30:$J$34)/$C$4)*($G$30/6)),IF($I$30=lookup!$Z$4,(SUMIF($H$30:$H$34,$L23,$J$30:$J$34)/(26*$C$4)),IF($I$30=lookup!$Z$5,((SUMIF($H$30:$H$34,$L23,$J$30:$J$34)/100)*($G$30/6)),0))))+(IF($I$35=lookup!$Z$3,((SUMIF($H$35:$H$39,$L23,$J$35:$J$39)/$C$4)*($G$35/6)),IF($I$35=lookup!$Z$4,(SUMIF($H$35:$H$39,$L23,$J$35:$J$39)/(26*$C$4)),IF($I$35=lookup!$Z$5,((SUMIF($H$35:$H$39,$L23,$J$35:$J$39)/100)*($G$35/6)),0))))+(IF($I$40=lookup!$Z$3,((SUMIF($H$40:$H$44,$L23,$J$40:$J$44)/$C$4)*($G$40/6)),IF($I$40=lookup!$Z$4,(SUMIF($H$40:$H$44,$L23,$J$40:$J$44)/(26*$C$4)),IF($I$40=lookup!$Z$5,((SUMIF($H$40:$H$44,$L23,$J$40:$J$44)/100)*($G$40/6)),0))))+(IF($I$45=lookup!$Z$3,((SUMIF($H$45:$H$49,$L23,$J$45:$J$49)/$C$4)*($G$45/6)),IF($I$45=lookup!$Z$4,(SUMIF($H$45:$H$49,$L23,$J$45:$J$49)/(26*$C$4)),IF($I$45=lookup!$Z$5,((SUMIF($H$45:$H$49,$L23,$J$45:$J$49)/100)*($G$45/6)),0))))+(IF($I$50=lookup!$Z$3,((SUMIF($H$50:$H$54,$L23,$J$50:$J$54)/$C$4)*($G$50/6)),IF($I$50=lookup!$Z$4,(SUMIF($H$50:$H$54,$L23,$J$50:$J$54)/(26*$C$4)),IF($I$50=lookup!$Z$5,((SUMIF($H$50:$H$54,$L23,$J$50:$J$54)/100)*($G$50/6)),0))))+(IF($I$55=lookup!$Z$3,((SUMIF($H$55:$H$59,$L23,$J$55:$J$59)/$C$4)*($G$55/6)),IF($I$55=lookup!$Z$4,(SUMIF($H$55:$H$59,$L23,$J$55:$J$59)/(26*$C$4)),IF($I$55=lookup!$Z$5,((SUMIF($H$55:$H$59,$L23,$J$55:$J$59)/100)*($G$55/6)),0))))+(IF($I$60=lookup!$Z$3,((SUMIF($H$60:$H$64,$L23,$J$60:$J$64)/$C$4)*($G$60/6)),IF($I$60=lookup!$Z$4,(SUMIF($H$60:$H$64,$L23,$J$60:$J$64)/(26*$C$4)),IF($I$60=lookup!$Z$5,((SUMIF($H$60:$H$64,$L23,$J$60:$J$64)/100)*($G$60/6)),0))))+(IF($I$65=lookup!$Z$3,((SUMIF($H$65:$H$69,$L23,$J$65:$J$69)/$C$4)*($G$65/6)),IF($I$65=lookup!$Z$4,(SUMIF($H$65:$H$69,$L23,$J$65:$J$69)/(26*$C$4)),IF($I$65=lookup!$Z$5,((SUMIF($H$65:$H$69,$L23,$J$65:$J$69)/100)*($G$65/6)),0))))+(IF($I$70=lookup!$Z$3,((SUMIF($H$70:$H$74,$L23,$J$70:$J$74)/$C$4)*($G$70/6)),IF($I$70=lookup!$Z$4,(SUMIF($H$70:$H$74,$L23,$J$70:$J$74)/(26*$C$4)),IF($I$70=lookup!$Z$5,((SUMIF($H$70:$H$74,$L23,$J$70:$J$74)/100)*($G$70/6)),0))))+(IF($I$75=lookup!$Z$3,((SUMIF($H$75:$H$79,$L23,$J$75:$J$79)/$C$4)*($G$75/6)),IF($I$75=lookup!$Z$4,(SUMIF($H$75:$H$79,$L23,$J$75:$J$79)/(26*$C$4)),IF($I$75=lookup!$Z$5,((SUMIF($H$75:$H$79,$L23,$J$75:$J$79)/100)*($G$75/6)),0)))))),0)</f>
        <v/>
      </c>
    </row>
    <row r="24" spans="2:13" ht="16.5" customHeight="1" thickBot="1" x14ac:dyDescent="0.3">
      <c r="B24" s="6"/>
      <c r="E24" s="54"/>
      <c r="F24" s="55"/>
      <c r="G24" s="58"/>
      <c r="H24" s="41"/>
      <c r="I24" s="55"/>
      <c r="J24" s="29"/>
      <c r="K24" s="27"/>
      <c r="L24" s="48" t="str">
        <f t="array" ref="L24">IFERROR(INDEX(lookup!$B:$B,SMALL(IF(lookup!$A:$A=$B$4,ROW(lookup!$B:$B)),ROWS(lookup!B$2:B19))),"")</f>
        <v/>
      </c>
      <c r="M24" s="49" t="str">
        <f>IFERROR(IF($L24="","",((IF($I$5=lookup!$Z$3,((SUMIF($H$5:$H$9,$L24,$J$5:$J$9)/$C$4)*($G$5/6)),IF($I$5=lookup!$Z$4,(SUMIF($H$5:$H$9,$L24,$J$5:$J$9)/(26*$C$4)),IF($I$5=lookup!$Z$5,((SUMIF($H$5:$H$9,$L24,$J$5:$J$9)/100)*($G$5/6)),0))))+(IF($I$10=lookup!$Z$3,((SUMIF($H$10:$H$14,$L24,$J$10:$J$14)/$C$4)*($G$10/6)),IF($I$10=lookup!$Z$4,(SUMIF($H$10:$H$14,$L24,$J$10:$J$14)/(26*$C$4)),IF($I$10=lookup!$Z$5,((SUMIF($H$10:$H$14,$L24,$J$10:$J$14)/100)*($G$10/6)),0))))+(IF($I$15=lookup!$Z$3,((SUMIF($H$15:$H$19,$L24,$J$15:$J$19)/$C$4)*($G$15/6)),IF($I$15=lookup!$Z$4,(SUMIF($H$15:$H$19,$L24,$J$15:$J$19)/(26*$C$4)),IF($I$15=lookup!$Z$5,((SUMIF($H$15:$H$19,$L24,$J$15:$J$19)/100)*($G$15/6)),0))))+(IF($I$20=lookup!$Z$3,((SUMIF($H$20:$H$24,$L24,$J$20:$J$24)/$C$4)*($G$20/6)),IF($I$20=lookup!$Z$4,(SUMIF($H$20:$H$24,$L24,$J$20:$J$24)/(26*$C$4)),IF($I$20=lookup!$Z$5,((SUMIF($H$20:$H$24,$L24,$J$20:$J$24)/100)*($G$20/6)),0))))+(IF($I$25=lookup!$Z$3,((SUMIF($H$25:$H$29,$L24,$J$25:$J$29)/$C$4)*($G$25/6)),IF($I$25=lookup!$Z$4,(SUMIF($H$25:$H$29,$L24,$J$25:$J$29)/(26*$C$4)),IF($I$25=lookup!$Z$5,((SUMIF($H$25:$H$29,$L24,$J$25:$J$29)/100)*($G$25/6)),0))))+(IF($I$30=lookup!$Z$3,((SUMIF($H$30:$H$34,$L24,$J$30:$J$34)/$C$4)*($G$30/6)),IF($I$30=lookup!$Z$4,(SUMIF($H$30:$H$34,$L24,$J$30:$J$34)/(26*$C$4)),IF($I$30=lookup!$Z$5,((SUMIF($H$30:$H$34,$L24,$J$30:$J$34)/100)*($G$30/6)),0))))+(IF($I$35=lookup!$Z$3,((SUMIF($H$35:$H$39,$L24,$J$35:$J$39)/$C$4)*($G$35/6)),IF($I$35=lookup!$Z$4,(SUMIF($H$35:$H$39,$L24,$J$35:$J$39)/(26*$C$4)),IF($I$35=lookup!$Z$5,((SUMIF($H$35:$H$39,$L24,$J$35:$J$39)/100)*($G$35/6)),0))))+(IF($I$40=lookup!$Z$3,((SUMIF($H$40:$H$44,$L24,$J$40:$J$44)/$C$4)*($G$40/6)),IF($I$40=lookup!$Z$4,(SUMIF($H$40:$H$44,$L24,$J$40:$J$44)/(26*$C$4)),IF($I$40=lookup!$Z$5,((SUMIF($H$40:$H$44,$L24,$J$40:$J$44)/100)*($G$40/6)),0))))+(IF($I$45=lookup!$Z$3,((SUMIF($H$45:$H$49,$L24,$J$45:$J$49)/$C$4)*($G$45/6)),IF($I$45=lookup!$Z$4,(SUMIF($H$45:$H$49,$L24,$J$45:$J$49)/(26*$C$4)),IF($I$45=lookup!$Z$5,((SUMIF($H$45:$H$49,$L24,$J$45:$J$49)/100)*($G$45/6)),0))))+(IF($I$50=lookup!$Z$3,((SUMIF($H$50:$H$54,$L24,$J$50:$J$54)/$C$4)*($G$50/6)),IF($I$50=lookup!$Z$4,(SUMIF($H$50:$H$54,$L24,$J$50:$J$54)/(26*$C$4)),IF($I$50=lookup!$Z$5,((SUMIF($H$50:$H$54,$L24,$J$50:$J$54)/100)*($G$50/6)),0))))+(IF($I$55=lookup!$Z$3,((SUMIF($H$55:$H$59,$L24,$J$55:$J$59)/$C$4)*($G$55/6)),IF($I$55=lookup!$Z$4,(SUMIF($H$55:$H$59,$L24,$J$55:$J$59)/(26*$C$4)),IF($I$55=lookup!$Z$5,((SUMIF($H$55:$H$59,$L24,$J$55:$J$59)/100)*($G$55/6)),0))))+(IF($I$60=lookup!$Z$3,((SUMIF($H$60:$H$64,$L24,$J$60:$J$64)/$C$4)*($G$60/6)),IF($I$60=lookup!$Z$4,(SUMIF($H$60:$H$64,$L24,$J$60:$J$64)/(26*$C$4)),IF($I$60=lookup!$Z$5,((SUMIF($H$60:$H$64,$L24,$J$60:$J$64)/100)*($G$60/6)),0))))+(IF($I$65=lookup!$Z$3,((SUMIF($H$65:$H$69,$L24,$J$65:$J$69)/$C$4)*($G$65/6)),IF($I$65=lookup!$Z$4,(SUMIF($H$65:$H$69,$L24,$J$65:$J$69)/(26*$C$4)),IF($I$65=lookup!$Z$5,((SUMIF($H$65:$H$69,$L24,$J$65:$J$69)/100)*($G$65/6)),0))))+(IF($I$70=lookup!$Z$3,((SUMIF($H$70:$H$74,$L24,$J$70:$J$74)/$C$4)*($G$70/6)),IF($I$70=lookup!$Z$4,(SUMIF($H$70:$H$74,$L24,$J$70:$J$74)/(26*$C$4)),IF($I$70=lookup!$Z$5,((SUMIF($H$70:$H$74,$L24,$J$70:$J$74)/100)*($G$70/6)),0))))+(IF($I$75=lookup!$Z$3,((SUMIF($H$75:$H$79,$L24,$J$75:$J$79)/$C$4)*($G$75/6)),IF($I$75=lookup!$Z$4,(SUMIF($H$75:$H$79,$L24,$J$75:$J$79)/(26*$C$4)),IF($I$75=lookup!$Z$5,((SUMIF($H$75:$H$79,$L24,$J$75:$J$79)/100)*($G$75/6)),0)))))),0)</f>
        <v/>
      </c>
    </row>
    <row r="25" spans="2:13" ht="16.5" customHeight="1" thickTop="1" x14ac:dyDescent="0.25">
      <c r="E25" s="53">
        <v>5</v>
      </c>
      <c r="F25" s="56"/>
      <c r="G25" s="59"/>
      <c r="H25" s="44"/>
      <c r="I25" s="56"/>
      <c r="J25" s="34"/>
      <c r="K25" s="27"/>
      <c r="L25" s="87" t="str">
        <f t="array" ref="L25">IFERROR(INDEX(lookup!$B:$B,SMALL(IF(lookup!$A:$A=$B$4,ROW(lookup!$B:$B)),ROWS(lookup!B$2:B20))),"")</f>
        <v/>
      </c>
      <c r="M25" s="89" t="str">
        <f>IFERROR(IF($L25="","",((IF($I$5=lookup!$Z$3,((SUMIF($H$5:$H$9,$L25,$J$5:$J$9)/$C$4)*($G$5/6)),IF($I$5=lookup!$Z$4,(SUMIF($H$5:$H$9,$L25,$J$5:$J$9)/(26*$C$4)),IF($I$5=lookup!$Z$5,((SUMIF($H$5:$H$9,$L25,$J$5:$J$9)/100)*($G$5/6)),0))))+(IF($I$10=lookup!$Z$3,((SUMIF($H$10:$H$14,$L25,$J$10:$J$14)/$C$4)*($G$10/6)),IF($I$10=lookup!$Z$4,(SUMIF($H$10:$H$14,$L25,$J$10:$J$14)/(26*$C$4)),IF($I$10=lookup!$Z$5,((SUMIF($H$10:$H$14,$L25,$J$10:$J$14)/100)*($G$10/6)),0))))+(IF($I$15=lookup!$Z$3,((SUMIF($H$15:$H$19,$L25,$J$15:$J$19)/$C$4)*($G$15/6)),IF($I$15=lookup!$Z$4,(SUMIF($H$15:$H$19,$L25,$J$15:$J$19)/(26*$C$4)),IF($I$15=lookup!$Z$5,((SUMIF($H$15:$H$19,$L25,$J$15:$J$19)/100)*($G$15/6)),0))))+(IF($I$20=lookup!$Z$3,((SUMIF($H$20:$H$24,$L25,$J$20:$J$24)/$C$4)*($G$20/6)),IF($I$20=lookup!$Z$4,(SUMIF($H$20:$H$24,$L25,$J$20:$J$24)/(26*$C$4)),IF($I$20=lookup!$Z$5,((SUMIF($H$20:$H$24,$L25,$J$20:$J$24)/100)*($G$20/6)),0))))+(IF($I$25=lookup!$Z$3,((SUMIF($H$25:$H$29,$L25,$J$25:$J$29)/$C$4)*($G$25/6)),IF($I$25=lookup!$Z$4,(SUMIF($H$25:$H$29,$L25,$J$25:$J$29)/(26*$C$4)),IF($I$25=lookup!$Z$5,((SUMIF($H$25:$H$29,$L25,$J$25:$J$29)/100)*($G$25/6)),0))))+(IF($I$30=lookup!$Z$3,((SUMIF($H$30:$H$34,$L25,$J$30:$J$34)/$C$4)*($G$30/6)),IF($I$30=lookup!$Z$4,(SUMIF($H$30:$H$34,$L25,$J$30:$J$34)/(26*$C$4)),IF($I$30=lookup!$Z$5,((SUMIF($H$30:$H$34,$L25,$J$30:$J$34)/100)*($G$30/6)),0))))+(IF($I$35=lookup!$Z$3,((SUMIF($H$35:$H$39,$L25,$J$35:$J$39)/$C$4)*($G$35/6)),IF($I$35=lookup!$Z$4,(SUMIF($H$35:$H$39,$L25,$J$35:$J$39)/(26*$C$4)),IF($I$35=lookup!$Z$5,((SUMIF($H$35:$H$39,$L25,$J$35:$J$39)/100)*($G$35/6)),0))))+(IF($I$40=lookup!$Z$3,((SUMIF($H$40:$H$44,$L25,$J$40:$J$44)/$C$4)*($G$40/6)),IF($I$40=lookup!$Z$4,(SUMIF($H$40:$H$44,$L25,$J$40:$J$44)/(26*$C$4)),IF($I$40=lookup!$Z$5,((SUMIF($H$40:$H$44,$L25,$J$40:$J$44)/100)*($G$40/6)),0))))+(IF($I$45=lookup!$Z$3,((SUMIF($H$45:$H$49,$L25,$J$45:$J$49)/$C$4)*($G$45/6)),IF($I$45=lookup!$Z$4,(SUMIF($H$45:$H$49,$L25,$J$45:$J$49)/(26*$C$4)),IF($I$45=lookup!$Z$5,((SUMIF($H$45:$H$49,$L25,$J$45:$J$49)/100)*($G$45/6)),0))))+(IF($I$50=lookup!$Z$3,((SUMIF($H$50:$H$54,$L25,$J$50:$J$54)/$C$4)*($G$50/6)),IF($I$50=lookup!$Z$4,(SUMIF($H$50:$H$54,$L25,$J$50:$J$54)/(26*$C$4)),IF($I$50=lookup!$Z$5,((SUMIF($H$50:$H$54,$L25,$J$50:$J$54)/100)*($G$50/6)),0))))+(IF($I$55=lookup!$Z$3,((SUMIF($H$55:$H$59,$L25,$J$55:$J$59)/$C$4)*($G$55/6)),IF($I$55=lookup!$Z$4,(SUMIF($H$55:$H$59,$L25,$J$55:$J$59)/(26*$C$4)),IF($I$55=lookup!$Z$5,((SUMIF($H$55:$H$59,$L25,$J$55:$J$59)/100)*($G$55/6)),0))))+(IF($I$60=lookup!$Z$3,((SUMIF($H$60:$H$64,$L25,$J$60:$J$64)/$C$4)*($G$60/6)),IF($I$60=lookup!$Z$4,(SUMIF($H$60:$H$64,$L25,$J$60:$J$64)/(26*$C$4)),IF($I$60=lookup!$Z$5,((SUMIF($H$60:$H$64,$L25,$J$60:$J$64)/100)*($G$60/6)),0))))+(IF($I$65=lookup!$Z$3,((SUMIF($H$65:$H$69,$L25,$J$65:$J$69)/$C$4)*($G$65/6)),IF($I$65=lookup!$Z$4,(SUMIF($H$65:$H$69,$L25,$J$65:$J$69)/(26*$C$4)),IF($I$65=lookup!$Z$5,((SUMIF($H$65:$H$69,$L25,$J$65:$J$69)/100)*($G$65/6)),0))))+(IF($I$70=lookup!$Z$3,((SUMIF($H$70:$H$74,$L25,$J$70:$J$74)/$C$4)*($G$70/6)),IF($I$70=lookup!$Z$4,(SUMIF($H$70:$H$74,$L25,$J$70:$J$74)/(26*$C$4)),IF($I$70=lookup!$Z$5,((SUMIF($H$70:$H$74,$L25,$J$70:$J$74)/100)*($G$70/6)),0))))+(IF($I$75=lookup!$Z$3,((SUMIF($H$75:$H$79,$L25,$J$75:$J$79)/$C$4)*($G$75/6)),IF($I$75=lookup!$Z$4,(SUMIF($H$75:$H$79,$L25,$J$75:$J$79)/(26*$C$4)),IF($I$75=lookup!$Z$5,((SUMIF($H$75:$H$79,$L25,$J$75:$J$79)/100)*($G$75/6)),0)))))),0)</f>
        <v/>
      </c>
    </row>
    <row r="26" spans="2:13" ht="15.75" customHeight="1" x14ac:dyDescent="0.25">
      <c r="E26" s="52"/>
      <c r="F26" s="55"/>
      <c r="G26" s="58"/>
      <c r="H26" s="41"/>
      <c r="I26" s="55"/>
      <c r="J26" s="29"/>
      <c r="K26" s="27"/>
      <c r="L26" s="48" t="str">
        <f t="array" ref="L26">IFERROR(INDEX(lookup!$B:$B,SMALL(IF(lookup!$A:$A=$B$4,ROW(lookup!$B:$B)),ROWS(lookup!B$2:B21))),"")</f>
        <v/>
      </c>
      <c r="M26" s="49" t="str">
        <f>IFERROR(IF($L26="","",((IF($I$5=lookup!$Z$3,((SUMIF($H$5:$H$9,$L26,$J$5:$J$9)/$C$4)*($G$5/6)),IF($I$5=lookup!$Z$4,(SUMIF($H$5:$H$9,$L26,$J$5:$J$9)/(26*$C$4)),IF($I$5=lookup!$Z$5,((SUMIF($H$5:$H$9,$L26,$J$5:$J$9)/100)*($G$5/6)),0))))+(IF($I$10=lookup!$Z$3,((SUMIF($H$10:$H$14,$L26,$J$10:$J$14)/$C$4)*($G$10/6)),IF($I$10=lookup!$Z$4,(SUMIF($H$10:$H$14,$L26,$J$10:$J$14)/(26*$C$4)),IF($I$10=lookup!$Z$5,((SUMIF($H$10:$H$14,$L26,$J$10:$J$14)/100)*($G$10/6)),0))))+(IF($I$15=lookup!$Z$3,((SUMIF($H$15:$H$19,$L26,$J$15:$J$19)/$C$4)*($G$15/6)),IF($I$15=lookup!$Z$4,(SUMIF($H$15:$H$19,$L26,$J$15:$J$19)/(26*$C$4)),IF($I$15=lookup!$Z$5,((SUMIF($H$15:$H$19,$L26,$J$15:$J$19)/100)*($G$15/6)),0))))+(IF($I$20=lookup!$Z$3,((SUMIF($H$20:$H$24,$L26,$J$20:$J$24)/$C$4)*($G$20/6)),IF($I$20=lookup!$Z$4,(SUMIF($H$20:$H$24,$L26,$J$20:$J$24)/(26*$C$4)),IF($I$20=lookup!$Z$5,((SUMIF($H$20:$H$24,$L26,$J$20:$J$24)/100)*($G$20/6)),0))))+(IF($I$25=lookup!$Z$3,((SUMIF($H$25:$H$29,$L26,$J$25:$J$29)/$C$4)*($G$25/6)),IF($I$25=lookup!$Z$4,(SUMIF($H$25:$H$29,$L26,$J$25:$J$29)/(26*$C$4)),IF($I$25=lookup!$Z$5,((SUMIF($H$25:$H$29,$L26,$J$25:$J$29)/100)*($G$25/6)),0))))+(IF($I$30=lookup!$Z$3,((SUMIF($H$30:$H$34,$L26,$J$30:$J$34)/$C$4)*($G$30/6)),IF($I$30=lookup!$Z$4,(SUMIF($H$30:$H$34,$L26,$J$30:$J$34)/(26*$C$4)),IF($I$30=lookup!$Z$5,((SUMIF($H$30:$H$34,$L26,$J$30:$J$34)/100)*($G$30/6)),0))))+(IF($I$35=lookup!$Z$3,((SUMIF($H$35:$H$39,$L26,$J$35:$J$39)/$C$4)*($G$35/6)),IF($I$35=lookup!$Z$4,(SUMIF($H$35:$H$39,$L26,$J$35:$J$39)/(26*$C$4)),IF($I$35=lookup!$Z$5,((SUMIF($H$35:$H$39,$L26,$J$35:$J$39)/100)*($G$35/6)),0))))+(IF($I$40=lookup!$Z$3,((SUMIF($H$40:$H$44,$L26,$J$40:$J$44)/$C$4)*($G$40/6)),IF($I$40=lookup!$Z$4,(SUMIF($H$40:$H$44,$L26,$J$40:$J$44)/(26*$C$4)),IF($I$40=lookup!$Z$5,((SUMIF($H$40:$H$44,$L26,$J$40:$J$44)/100)*($G$40/6)),0))))+(IF($I$45=lookup!$Z$3,((SUMIF($H$45:$H$49,$L26,$J$45:$J$49)/$C$4)*($G$45/6)),IF($I$45=lookup!$Z$4,(SUMIF($H$45:$H$49,$L26,$J$45:$J$49)/(26*$C$4)),IF($I$45=lookup!$Z$5,((SUMIF($H$45:$H$49,$L26,$J$45:$J$49)/100)*($G$45/6)),0))))+(IF($I$50=lookup!$Z$3,((SUMIF($H$50:$H$54,$L26,$J$50:$J$54)/$C$4)*($G$50/6)),IF($I$50=lookup!$Z$4,(SUMIF($H$50:$H$54,$L26,$J$50:$J$54)/(26*$C$4)),IF($I$50=lookup!$Z$5,((SUMIF($H$50:$H$54,$L26,$J$50:$J$54)/100)*($G$50/6)),0))))+(IF($I$55=lookup!$Z$3,((SUMIF($H$55:$H$59,$L26,$J$55:$J$59)/$C$4)*($G$55/6)),IF($I$55=lookup!$Z$4,(SUMIF($H$55:$H$59,$L26,$J$55:$J$59)/(26*$C$4)),IF($I$55=lookup!$Z$5,((SUMIF($H$55:$H$59,$L26,$J$55:$J$59)/100)*($G$55/6)),0))))+(IF($I$60=lookup!$Z$3,((SUMIF($H$60:$H$64,$L26,$J$60:$J$64)/$C$4)*($G$60/6)),IF($I$60=lookup!$Z$4,(SUMIF($H$60:$H$64,$L26,$J$60:$J$64)/(26*$C$4)),IF($I$60=lookup!$Z$5,((SUMIF($H$60:$H$64,$L26,$J$60:$J$64)/100)*($G$60/6)),0))))+(IF($I$65=lookup!$Z$3,((SUMIF($H$65:$H$69,$L26,$J$65:$J$69)/$C$4)*($G$65/6)),IF($I$65=lookup!$Z$4,(SUMIF($H$65:$H$69,$L26,$J$65:$J$69)/(26*$C$4)),IF($I$65=lookup!$Z$5,((SUMIF($H$65:$H$69,$L26,$J$65:$J$69)/100)*($G$65/6)),0))))+(IF($I$70=lookup!$Z$3,((SUMIF($H$70:$H$74,$L26,$J$70:$J$74)/$C$4)*($G$70/6)),IF($I$70=lookup!$Z$4,(SUMIF($H$70:$H$74,$L26,$J$70:$J$74)/(26*$C$4)),IF($I$70=lookup!$Z$5,((SUMIF($H$70:$H$74,$L26,$J$70:$J$74)/100)*($G$70/6)),0))))+(IF($I$75=lookup!$Z$3,((SUMIF($H$75:$H$79,$L26,$J$75:$J$79)/$C$4)*($G$75/6)),IF($I$75=lookup!$Z$4,(SUMIF($H$75:$H$79,$L26,$J$75:$J$79)/(26*$C$4)),IF($I$75=lookup!$Z$5,((SUMIF($H$75:$H$79,$L26,$J$75:$J$79)/100)*($G$75/6)),0)))))),0)</f>
        <v/>
      </c>
    </row>
    <row r="27" spans="2:13" ht="15.75" customHeight="1" x14ac:dyDescent="0.25">
      <c r="E27" s="52"/>
      <c r="F27" s="55"/>
      <c r="G27" s="58"/>
      <c r="H27" s="42"/>
      <c r="I27" s="55"/>
      <c r="J27" s="30"/>
      <c r="L27" s="87" t="str">
        <f t="array" ref="L27">IFERROR(INDEX(lookup!$B:$B,SMALL(IF(lookup!$A:$A=$B$4,ROW(lookup!$B:$B)),ROWS(lookup!B$2:B22))),"")</f>
        <v/>
      </c>
      <c r="M27" s="89" t="str">
        <f>IFERROR(IF($L27="","",((IF($I$5=lookup!$Z$3,((SUMIF($H$5:$H$9,$L27,$J$5:$J$9)/$C$4)*($G$5/6)),IF($I$5=lookup!$Z$4,(SUMIF($H$5:$H$9,$L27,$J$5:$J$9)/(26*$C$4)),IF($I$5=lookup!$Z$5,((SUMIF($H$5:$H$9,$L27,$J$5:$J$9)/100)*($G$5/6)),0))))+(IF($I$10=lookup!$Z$3,((SUMIF($H$10:$H$14,$L27,$J$10:$J$14)/$C$4)*($G$10/6)),IF($I$10=lookup!$Z$4,(SUMIF($H$10:$H$14,$L27,$J$10:$J$14)/(26*$C$4)),IF($I$10=lookup!$Z$5,((SUMIF($H$10:$H$14,$L27,$J$10:$J$14)/100)*($G$10/6)),0))))+(IF($I$15=lookup!$Z$3,((SUMIF($H$15:$H$19,$L27,$J$15:$J$19)/$C$4)*($G$15/6)),IF($I$15=lookup!$Z$4,(SUMIF($H$15:$H$19,$L27,$J$15:$J$19)/(26*$C$4)),IF($I$15=lookup!$Z$5,((SUMIF($H$15:$H$19,$L27,$J$15:$J$19)/100)*($G$15/6)),0))))+(IF($I$20=lookup!$Z$3,((SUMIF($H$20:$H$24,$L27,$J$20:$J$24)/$C$4)*($G$20/6)),IF($I$20=lookup!$Z$4,(SUMIF($H$20:$H$24,$L27,$J$20:$J$24)/(26*$C$4)),IF($I$20=lookup!$Z$5,((SUMIF($H$20:$H$24,$L27,$J$20:$J$24)/100)*($G$20/6)),0))))+(IF($I$25=lookup!$Z$3,((SUMIF($H$25:$H$29,$L27,$J$25:$J$29)/$C$4)*($G$25/6)),IF($I$25=lookup!$Z$4,(SUMIF($H$25:$H$29,$L27,$J$25:$J$29)/(26*$C$4)),IF($I$25=lookup!$Z$5,((SUMIF($H$25:$H$29,$L27,$J$25:$J$29)/100)*($G$25/6)),0))))+(IF($I$30=lookup!$Z$3,((SUMIF($H$30:$H$34,$L27,$J$30:$J$34)/$C$4)*($G$30/6)),IF($I$30=lookup!$Z$4,(SUMIF($H$30:$H$34,$L27,$J$30:$J$34)/(26*$C$4)),IF($I$30=lookup!$Z$5,((SUMIF($H$30:$H$34,$L27,$J$30:$J$34)/100)*($G$30/6)),0))))+(IF($I$35=lookup!$Z$3,((SUMIF($H$35:$H$39,$L27,$J$35:$J$39)/$C$4)*($G$35/6)),IF($I$35=lookup!$Z$4,(SUMIF($H$35:$H$39,$L27,$J$35:$J$39)/(26*$C$4)),IF($I$35=lookup!$Z$5,((SUMIF($H$35:$H$39,$L27,$J$35:$J$39)/100)*($G$35/6)),0))))+(IF($I$40=lookup!$Z$3,((SUMIF($H$40:$H$44,$L27,$J$40:$J$44)/$C$4)*($G$40/6)),IF($I$40=lookup!$Z$4,(SUMIF($H$40:$H$44,$L27,$J$40:$J$44)/(26*$C$4)),IF($I$40=lookup!$Z$5,((SUMIF($H$40:$H$44,$L27,$J$40:$J$44)/100)*($G$40/6)),0))))+(IF($I$45=lookup!$Z$3,((SUMIF($H$45:$H$49,$L27,$J$45:$J$49)/$C$4)*($G$45/6)),IF($I$45=lookup!$Z$4,(SUMIF($H$45:$H$49,$L27,$J$45:$J$49)/(26*$C$4)),IF($I$45=lookup!$Z$5,((SUMIF($H$45:$H$49,$L27,$J$45:$J$49)/100)*($G$45/6)),0))))+(IF($I$50=lookup!$Z$3,((SUMIF($H$50:$H$54,$L27,$J$50:$J$54)/$C$4)*($G$50/6)),IF($I$50=lookup!$Z$4,(SUMIF($H$50:$H$54,$L27,$J$50:$J$54)/(26*$C$4)),IF($I$50=lookup!$Z$5,((SUMIF($H$50:$H$54,$L27,$J$50:$J$54)/100)*($G$50/6)),0))))+(IF($I$55=lookup!$Z$3,((SUMIF($H$55:$H$59,$L27,$J$55:$J$59)/$C$4)*($G$55/6)),IF($I$55=lookup!$Z$4,(SUMIF($H$55:$H$59,$L27,$J$55:$J$59)/(26*$C$4)),IF($I$55=lookup!$Z$5,((SUMIF($H$55:$H$59,$L27,$J$55:$J$59)/100)*($G$55/6)),0))))+(IF($I$60=lookup!$Z$3,((SUMIF($H$60:$H$64,$L27,$J$60:$J$64)/$C$4)*($G$60/6)),IF($I$60=lookup!$Z$4,(SUMIF($H$60:$H$64,$L27,$J$60:$J$64)/(26*$C$4)),IF($I$60=lookup!$Z$5,((SUMIF($H$60:$H$64,$L27,$J$60:$J$64)/100)*($G$60/6)),0))))+(IF($I$65=lookup!$Z$3,((SUMIF($H$65:$H$69,$L27,$J$65:$J$69)/$C$4)*($G$65/6)),IF($I$65=lookup!$Z$4,(SUMIF($H$65:$H$69,$L27,$J$65:$J$69)/(26*$C$4)),IF($I$65=lookup!$Z$5,((SUMIF($H$65:$H$69,$L27,$J$65:$J$69)/100)*($G$65/6)),0))))+(IF($I$70=lookup!$Z$3,((SUMIF($H$70:$H$74,$L27,$J$70:$J$74)/$C$4)*($G$70/6)),IF($I$70=lookup!$Z$4,(SUMIF($H$70:$H$74,$L27,$J$70:$J$74)/(26*$C$4)),IF($I$70=lookup!$Z$5,((SUMIF($H$70:$H$74,$L27,$J$70:$J$74)/100)*($G$70/6)),0))))+(IF($I$75=lookup!$Z$3,((SUMIF($H$75:$H$79,$L27,$J$75:$J$79)/$C$4)*($G$75/6)),IF($I$75=lookup!$Z$4,(SUMIF($H$75:$H$79,$L27,$J$75:$J$79)/(26*$C$4)),IF($I$75=lookup!$Z$5,((SUMIF($H$75:$H$79,$L27,$J$75:$J$79)/100)*($G$75/6)),0)))))),0)</f>
        <v/>
      </c>
    </row>
    <row r="28" spans="2:13" ht="15.75" customHeight="1" x14ac:dyDescent="0.25">
      <c r="E28" s="52"/>
      <c r="F28" s="55"/>
      <c r="G28" s="58"/>
      <c r="H28" s="41"/>
      <c r="I28" s="55"/>
      <c r="J28" s="33"/>
      <c r="L28" s="48" t="str">
        <f t="array" ref="L28">IFERROR(INDEX(lookup!$B:$B,SMALL(IF(lookup!$A:$A=$B$4,ROW(lookup!$B:$B)),ROWS(lookup!B$2:B23))),"")</f>
        <v/>
      </c>
      <c r="M28" s="49" t="str">
        <f>IFERROR(IF($L28="","",((IF($I$5=lookup!$Z$3,((SUMIF($H$5:$H$9,$L28,$J$5:$J$9)/$C$4)*($G$5/6)),IF($I$5=lookup!$Z$4,(SUMIF($H$5:$H$9,$L28,$J$5:$J$9)/(26*$C$4)),IF($I$5=lookup!$Z$5,((SUMIF($H$5:$H$9,$L28,$J$5:$J$9)/100)*($G$5/6)),0))))+(IF($I$10=lookup!$Z$3,((SUMIF($H$10:$H$14,$L28,$J$10:$J$14)/$C$4)*($G$10/6)),IF($I$10=lookup!$Z$4,(SUMIF($H$10:$H$14,$L28,$J$10:$J$14)/(26*$C$4)),IF($I$10=lookup!$Z$5,((SUMIF($H$10:$H$14,$L28,$J$10:$J$14)/100)*($G$10/6)),0))))+(IF($I$15=lookup!$Z$3,((SUMIF($H$15:$H$19,$L28,$J$15:$J$19)/$C$4)*($G$15/6)),IF($I$15=lookup!$Z$4,(SUMIF($H$15:$H$19,$L28,$J$15:$J$19)/(26*$C$4)),IF($I$15=lookup!$Z$5,((SUMIF($H$15:$H$19,$L28,$J$15:$J$19)/100)*($G$15/6)),0))))+(IF($I$20=lookup!$Z$3,((SUMIF($H$20:$H$24,$L28,$J$20:$J$24)/$C$4)*($G$20/6)),IF($I$20=lookup!$Z$4,(SUMIF($H$20:$H$24,$L28,$J$20:$J$24)/(26*$C$4)),IF($I$20=lookup!$Z$5,((SUMIF($H$20:$H$24,$L28,$J$20:$J$24)/100)*($G$20/6)),0))))+(IF($I$25=lookup!$Z$3,((SUMIF($H$25:$H$29,$L28,$J$25:$J$29)/$C$4)*($G$25/6)),IF($I$25=lookup!$Z$4,(SUMIF($H$25:$H$29,$L28,$J$25:$J$29)/(26*$C$4)),IF($I$25=lookup!$Z$5,((SUMIF($H$25:$H$29,$L28,$J$25:$J$29)/100)*($G$25/6)),0))))+(IF($I$30=lookup!$Z$3,((SUMIF($H$30:$H$34,$L28,$J$30:$J$34)/$C$4)*($G$30/6)),IF($I$30=lookup!$Z$4,(SUMIF($H$30:$H$34,$L28,$J$30:$J$34)/(26*$C$4)),IF($I$30=lookup!$Z$5,((SUMIF($H$30:$H$34,$L28,$J$30:$J$34)/100)*($G$30/6)),0))))+(IF($I$35=lookup!$Z$3,((SUMIF($H$35:$H$39,$L28,$J$35:$J$39)/$C$4)*($G$35/6)),IF($I$35=lookup!$Z$4,(SUMIF($H$35:$H$39,$L28,$J$35:$J$39)/(26*$C$4)),IF($I$35=lookup!$Z$5,((SUMIF($H$35:$H$39,$L28,$J$35:$J$39)/100)*($G$35/6)),0))))+(IF($I$40=lookup!$Z$3,((SUMIF($H$40:$H$44,$L28,$J$40:$J$44)/$C$4)*($G$40/6)),IF($I$40=lookup!$Z$4,(SUMIF($H$40:$H$44,$L28,$J$40:$J$44)/(26*$C$4)),IF($I$40=lookup!$Z$5,((SUMIF($H$40:$H$44,$L28,$J$40:$J$44)/100)*($G$40/6)),0))))+(IF($I$45=lookup!$Z$3,((SUMIF($H$45:$H$49,$L28,$J$45:$J$49)/$C$4)*($G$45/6)),IF($I$45=lookup!$Z$4,(SUMIF($H$45:$H$49,$L28,$J$45:$J$49)/(26*$C$4)),IF($I$45=lookup!$Z$5,((SUMIF($H$45:$H$49,$L28,$J$45:$J$49)/100)*($G$45/6)),0))))+(IF($I$50=lookup!$Z$3,((SUMIF($H$50:$H$54,$L28,$J$50:$J$54)/$C$4)*($G$50/6)),IF($I$50=lookup!$Z$4,(SUMIF($H$50:$H$54,$L28,$J$50:$J$54)/(26*$C$4)),IF($I$50=lookup!$Z$5,((SUMIF($H$50:$H$54,$L28,$J$50:$J$54)/100)*($G$50/6)),0))))+(IF($I$55=lookup!$Z$3,((SUMIF($H$55:$H$59,$L28,$J$55:$J$59)/$C$4)*($G$55/6)),IF($I$55=lookup!$Z$4,(SUMIF($H$55:$H$59,$L28,$J$55:$J$59)/(26*$C$4)),IF($I$55=lookup!$Z$5,((SUMIF($H$55:$H$59,$L28,$J$55:$J$59)/100)*($G$55/6)),0))))+(IF($I$60=lookup!$Z$3,((SUMIF($H$60:$H$64,$L28,$J$60:$J$64)/$C$4)*($G$60/6)),IF($I$60=lookup!$Z$4,(SUMIF($H$60:$H$64,$L28,$J$60:$J$64)/(26*$C$4)),IF($I$60=lookup!$Z$5,((SUMIF($H$60:$H$64,$L28,$J$60:$J$64)/100)*($G$60/6)),0))))+(IF($I$65=lookup!$Z$3,((SUMIF($H$65:$H$69,$L28,$J$65:$J$69)/$C$4)*($G$65/6)),IF($I$65=lookup!$Z$4,(SUMIF($H$65:$H$69,$L28,$J$65:$J$69)/(26*$C$4)),IF($I$65=lookup!$Z$5,((SUMIF($H$65:$H$69,$L28,$J$65:$J$69)/100)*($G$65/6)),0))))+(IF($I$70=lookup!$Z$3,((SUMIF($H$70:$H$74,$L28,$J$70:$J$74)/$C$4)*($G$70/6)),IF($I$70=lookup!$Z$4,(SUMIF($H$70:$H$74,$L28,$J$70:$J$74)/(26*$C$4)),IF($I$70=lookup!$Z$5,((SUMIF($H$70:$H$74,$L28,$J$70:$J$74)/100)*($G$70/6)),0))))+(IF($I$75=lookup!$Z$3,((SUMIF($H$75:$H$79,$L28,$J$75:$J$79)/$C$4)*($G$75/6)),IF($I$75=lookup!$Z$4,(SUMIF($H$75:$H$79,$L28,$J$75:$J$79)/(26*$C$4)),IF($I$75=lookup!$Z$5,((SUMIF($H$75:$H$79,$L28,$J$75:$J$79)/100)*($G$75/6)),0)))))),0)</f>
        <v/>
      </c>
    </row>
    <row r="29" spans="2:13" ht="16.5" customHeight="1" thickBot="1" x14ac:dyDescent="0.3">
      <c r="E29" s="52"/>
      <c r="F29" s="55"/>
      <c r="G29" s="60"/>
      <c r="H29" s="42"/>
      <c r="I29" s="57"/>
      <c r="J29" s="36"/>
      <c r="L29" s="87" t="str">
        <f t="array" ref="L29">IFERROR(INDEX(lookup!$B:$B,SMALL(IF(lookup!$A:$A=$B$4,ROW(lookup!$B:$B)),ROWS(lookup!B$2:B24))),"")</f>
        <v/>
      </c>
      <c r="M29" s="89" t="str">
        <f>IFERROR(IF($L29="","",((IF($I$5=lookup!$Z$3,((SUMIF($H$5:$H$9,$L29,$J$5:$J$9)/$C$4)*($G$5/6)),IF($I$5=lookup!$Z$4,(SUMIF($H$5:$H$9,$L29,$J$5:$J$9)/(26*$C$4)),IF($I$5=lookup!$Z$5,((SUMIF($H$5:$H$9,$L29,$J$5:$J$9)/100)*($G$5/6)),0))))+(IF($I$10=lookup!$Z$3,((SUMIF($H$10:$H$14,$L29,$J$10:$J$14)/$C$4)*($G$10/6)),IF($I$10=lookup!$Z$4,(SUMIF($H$10:$H$14,$L29,$J$10:$J$14)/(26*$C$4)),IF($I$10=lookup!$Z$5,((SUMIF($H$10:$H$14,$L29,$J$10:$J$14)/100)*($G$10/6)),0))))+(IF($I$15=lookup!$Z$3,((SUMIF($H$15:$H$19,$L29,$J$15:$J$19)/$C$4)*($G$15/6)),IF($I$15=lookup!$Z$4,(SUMIF($H$15:$H$19,$L29,$J$15:$J$19)/(26*$C$4)),IF($I$15=lookup!$Z$5,((SUMIF($H$15:$H$19,$L29,$J$15:$J$19)/100)*($G$15/6)),0))))+(IF($I$20=lookup!$Z$3,((SUMIF($H$20:$H$24,$L29,$J$20:$J$24)/$C$4)*($G$20/6)),IF($I$20=lookup!$Z$4,(SUMIF($H$20:$H$24,$L29,$J$20:$J$24)/(26*$C$4)),IF($I$20=lookup!$Z$5,((SUMIF($H$20:$H$24,$L29,$J$20:$J$24)/100)*($G$20/6)),0))))+(IF($I$25=lookup!$Z$3,((SUMIF($H$25:$H$29,$L29,$J$25:$J$29)/$C$4)*($G$25/6)),IF($I$25=lookup!$Z$4,(SUMIF($H$25:$H$29,$L29,$J$25:$J$29)/(26*$C$4)),IF($I$25=lookup!$Z$5,((SUMIF($H$25:$H$29,$L29,$J$25:$J$29)/100)*($G$25/6)),0))))+(IF($I$30=lookup!$Z$3,((SUMIF($H$30:$H$34,$L29,$J$30:$J$34)/$C$4)*($G$30/6)),IF($I$30=lookup!$Z$4,(SUMIF($H$30:$H$34,$L29,$J$30:$J$34)/(26*$C$4)),IF($I$30=lookup!$Z$5,((SUMIF($H$30:$H$34,$L29,$J$30:$J$34)/100)*($G$30/6)),0))))+(IF($I$35=lookup!$Z$3,((SUMIF($H$35:$H$39,$L29,$J$35:$J$39)/$C$4)*($G$35/6)),IF($I$35=lookup!$Z$4,(SUMIF($H$35:$H$39,$L29,$J$35:$J$39)/(26*$C$4)),IF($I$35=lookup!$Z$5,((SUMIF($H$35:$H$39,$L29,$J$35:$J$39)/100)*($G$35/6)),0))))+(IF($I$40=lookup!$Z$3,((SUMIF($H$40:$H$44,$L29,$J$40:$J$44)/$C$4)*($G$40/6)),IF($I$40=lookup!$Z$4,(SUMIF($H$40:$H$44,$L29,$J$40:$J$44)/(26*$C$4)),IF($I$40=lookup!$Z$5,((SUMIF($H$40:$H$44,$L29,$J$40:$J$44)/100)*($G$40/6)),0))))+(IF($I$45=lookup!$Z$3,((SUMIF($H$45:$H$49,$L29,$J$45:$J$49)/$C$4)*($G$45/6)),IF($I$45=lookup!$Z$4,(SUMIF($H$45:$H$49,$L29,$J$45:$J$49)/(26*$C$4)),IF($I$45=lookup!$Z$5,((SUMIF($H$45:$H$49,$L29,$J$45:$J$49)/100)*($G$45/6)),0))))+(IF($I$50=lookup!$Z$3,((SUMIF($H$50:$H$54,$L29,$J$50:$J$54)/$C$4)*($G$50/6)),IF($I$50=lookup!$Z$4,(SUMIF($H$50:$H$54,$L29,$J$50:$J$54)/(26*$C$4)),IF($I$50=lookup!$Z$5,((SUMIF($H$50:$H$54,$L29,$J$50:$J$54)/100)*($G$50/6)),0))))+(IF($I$55=lookup!$Z$3,((SUMIF($H$55:$H$59,$L29,$J$55:$J$59)/$C$4)*($G$55/6)),IF($I$55=lookup!$Z$4,(SUMIF($H$55:$H$59,$L29,$J$55:$J$59)/(26*$C$4)),IF($I$55=lookup!$Z$5,((SUMIF($H$55:$H$59,$L29,$J$55:$J$59)/100)*($G$55/6)),0))))+(IF($I$60=lookup!$Z$3,((SUMIF($H$60:$H$64,$L29,$J$60:$J$64)/$C$4)*($G$60/6)),IF($I$60=lookup!$Z$4,(SUMIF($H$60:$H$64,$L29,$J$60:$J$64)/(26*$C$4)),IF($I$60=lookup!$Z$5,((SUMIF($H$60:$H$64,$L29,$J$60:$J$64)/100)*($G$60/6)),0))))+(IF($I$65=lookup!$Z$3,((SUMIF($H$65:$H$69,$L29,$J$65:$J$69)/$C$4)*($G$65/6)),IF($I$65=lookup!$Z$4,(SUMIF($H$65:$H$69,$L29,$J$65:$J$69)/(26*$C$4)),IF($I$65=lookup!$Z$5,((SUMIF($H$65:$H$69,$L29,$J$65:$J$69)/100)*($G$65/6)),0))))+(IF($I$70=lookup!$Z$3,((SUMIF($H$70:$H$74,$L29,$J$70:$J$74)/$C$4)*($G$70/6)),IF($I$70=lookup!$Z$4,(SUMIF($H$70:$H$74,$L29,$J$70:$J$74)/(26*$C$4)),IF($I$70=lookup!$Z$5,((SUMIF($H$70:$H$74,$L29,$J$70:$J$74)/100)*($G$70/6)),0))))+(IF($I$75=lookup!$Z$3,((SUMIF($H$75:$H$79,$L29,$J$75:$J$79)/$C$4)*($G$75/6)),IF($I$75=lookup!$Z$4,(SUMIF($H$75:$H$79,$L29,$J$75:$J$79)/(26*$C$4)),IF($I$75=lookup!$Z$5,((SUMIF($H$75:$H$79,$L29,$J$75:$J$79)/100)*($G$75/6)),0)))))),0)</f>
        <v/>
      </c>
    </row>
    <row r="30" spans="2:13" ht="16.5" customHeight="1" thickTop="1" x14ac:dyDescent="0.25">
      <c r="E30" s="53">
        <v>6</v>
      </c>
      <c r="F30" s="56"/>
      <c r="G30" s="59"/>
      <c r="H30" s="43"/>
      <c r="I30" s="55"/>
      <c r="J30" s="31"/>
      <c r="K30" s="27"/>
      <c r="L30" s="48" t="str">
        <f t="array" ref="L30">IFERROR(INDEX(lookup!$B:$B,SMALL(IF(lookup!$A:$A=$B$4,ROW(lookup!$B:$B)),ROWS(lookup!B$2:B29))),"")</f>
        <v/>
      </c>
      <c r="M30" s="49" t="str">
        <f>IFERROR(IF($L30="","",((IF($I$5=lookup!$Z$3,((SUMIF($H$5:$H$9,$L30,$J$5:$J$9)/$C$4)*($G$5/6)),IF($I$5=lookup!$Z$4,(SUMIF($H$5:$H$9,$L30,$J$5:$J$9)/(26*$C$4)),IF($I$5=lookup!$Z$5,((SUMIF($H$5:$H$9,$L30,$J$5:$J$9)/100)*($G$5/6)),0))))+(IF($I$10=lookup!$Z$3,((SUMIF($H$10:$H$14,$L30,$J$10:$J$14)/$C$4)*($G$10/6)),IF($I$10=lookup!$Z$4,(SUMIF($H$10:$H$14,$L30,$J$10:$J$14)/(26*$C$4)),IF($I$10=lookup!$Z$5,((SUMIF($H$10:$H$14,$L30,$J$10:$J$14)/100)*($G$10/6)),0))))+(IF($I$15=lookup!$Z$3,((SUMIF($H$15:$H$19,$L30,$J$15:$J$19)/$C$4)*($G$15/6)),IF($I$15=lookup!$Z$4,(SUMIF($H$15:$H$19,$L30,$J$15:$J$19)/(26*$C$4)),IF($I$15=lookup!$Z$5,((SUMIF($H$15:$H$19,$L30,$J$15:$J$19)/100)*($G$15/6)),0))))+(IF($I$20=lookup!$Z$3,((SUMIF($H$20:$H$24,$L30,$J$20:$J$24)/$C$4)*($G$20/6)),IF($I$20=lookup!$Z$4,(SUMIF($H$20:$H$24,$L30,$J$20:$J$24)/(26*$C$4)),IF($I$20=lookup!$Z$5,((SUMIF($H$20:$H$24,$L30,$J$20:$J$24)/100)*($G$20/6)),0))))+(IF($I$25=lookup!$Z$3,((SUMIF($H$25:$H$29,$L30,$J$25:$J$29)/$C$4)*($G$25/6)),IF($I$25=lookup!$Z$4,(SUMIF($H$25:$H$29,$L30,$J$25:$J$29)/(26*$C$4)),IF($I$25=lookup!$Z$5,((SUMIF($H$25:$H$29,$L30,$J$25:$J$29)/100)*($G$25/6)),0))))+(IF($I$30=lookup!$Z$3,((SUMIF($H$30:$H$34,$L30,$J$30:$J$34)/$C$4)*($G$30/6)),IF($I$30=lookup!$Z$4,(SUMIF($H$30:$H$34,$L30,$J$30:$J$34)/(26*$C$4)),IF($I$30=lookup!$Z$5,((SUMIF($H$30:$H$34,$L30,$J$30:$J$34)/100)*($G$30/6)),0))))+(IF($I$35=lookup!$Z$3,((SUMIF($H$35:$H$39,$L30,$J$35:$J$39)/$C$4)*($G$35/6)),IF($I$35=lookup!$Z$4,(SUMIF($H$35:$H$39,$L30,$J$35:$J$39)/(26*$C$4)),IF($I$35=lookup!$Z$5,((SUMIF($H$35:$H$39,$L30,$J$35:$J$39)/100)*($G$35/6)),0))))+(IF($I$40=lookup!$Z$3,((SUMIF($H$40:$H$44,$L30,$J$40:$J$44)/$C$4)*($G$40/6)),IF($I$40=lookup!$Z$4,(SUMIF($H$40:$H$44,$L30,$J$40:$J$44)/(26*$C$4)),IF($I$40=lookup!$Z$5,((SUMIF($H$40:$H$44,$L30,$J$40:$J$44)/100)*($G$40/6)),0))))+(IF($I$45=lookup!$Z$3,((SUMIF($H$45:$H$49,$L30,$J$45:$J$49)/$C$4)*($G$45/6)),IF($I$45=lookup!$Z$4,(SUMIF($H$45:$H$49,$L30,$J$45:$J$49)/(26*$C$4)),IF($I$45=lookup!$Z$5,((SUMIF($H$45:$H$49,$L30,$J$45:$J$49)/100)*($G$45/6)),0))))+(IF($I$50=lookup!$Z$3,((SUMIF($H$50:$H$54,$L30,$J$50:$J$54)/$C$4)*($G$50/6)),IF($I$50=lookup!$Z$4,(SUMIF($H$50:$H$54,$L30,$J$50:$J$54)/(26*$C$4)),IF($I$50=lookup!$Z$5,((SUMIF($H$50:$H$54,$L30,$J$50:$J$54)/100)*($G$50/6)),0))))+(IF($I$55=lookup!$Z$3,((SUMIF($H$55:$H$59,$L30,$J$55:$J$59)/$C$4)*($G$55/6)),IF($I$55=lookup!$Z$4,(SUMIF($H$55:$H$59,$L30,$J$55:$J$59)/(26*$C$4)),IF($I$55=lookup!$Z$5,((SUMIF($H$55:$H$59,$L30,$J$55:$J$59)/100)*($G$55/6)),0))))+(IF($I$60=lookup!$Z$3,((SUMIF($H$60:$H$64,$L30,$J$60:$J$64)/$C$4)*($G$60/6)),IF($I$60=lookup!$Z$4,(SUMIF($H$60:$H$64,$L30,$J$60:$J$64)/(26*$C$4)),IF($I$60=lookup!$Z$5,((SUMIF($H$60:$H$64,$L30,$J$60:$J$64)/100)*($G$60/6)),0))))+(IF($I$65=lookup!$Z$3,((SUMIF($H$65:$H$69,$L30,$J$65:$J$69)/$C$4)*($G$65/6)),IF($I$65=lookup!$Z$4,(SUMIF($H$65:$H$69,$L30,$J$65:$J$69)/(26*$C$4)),IF($I$65=lookup!$Z$5,((SUMIF($H$65:$H$69,$L30,$J$65:$J$69)/100)*($G$65/6)),0))))+(IF($I$70=lookup!$Z$3,((SUMIF($H$70:$H$74,$L30,$J$70:$J$74)/$C$4)*($G$70/6)),IF($I$70=lookup!$Z$4,(SUMIF($H$70:$H$74,$L30,$J$70:$J$74)/(26*$C$4)),IF($I$70=lookup!$Z$5,((SUMIF($H$70:$H$74,$L30,$J$70:$J$74)/100)*($G$70/6)),0))))+(IF($I$75=lookup!$Z$3,((SUMIF($H$75:$H$79,$L30,$J$75:$J$79)/$C$4)*($G$75/6)),IF($I$75=lookup!$Z$4,(SUMIF($H$75:$H$79,$L30,$J$75:$J$79)/(26*$C$4)),IF($I$75=lookup!$Z$5,((SUMIF($H$75:$H$79,$L30,$J$75:$J$79)/100)*($G$75/6)),0)))))),0)</f>
        <v/>
      </c>
    </row>
    <row r="31" spans="2:13" ht="15.75" customHeight="1" x14ac:dyDescent="0.25">
      <c r="E31" s="52"/>
      <c r="F31" s="55"/>
      <c r="G31" s="58"/>
      <c r="H31" s="42"/>
      <c r="I31" s="55"/>
      <c r="J31" s="26"/>
      <c r="K31" s="27"/>
      <c r="L31" s="87" t="str">
        <f t="array" ref="L31">IFERROR(INDEX(lookup!$B:$B,SMALL(IF(lookup!$A:$A=$B$4,ROW(lookup!$B:$B)),ROWS(lookup!B$2:B30))),"")</f>
        <v/>
      </c>
      <c r="M31" s="89" t="str">
        <f>IFERROR(IF($L31="","",((IF($I$5=lookup!$Z$3,((SUMIF($H$5:$H$9,$L31,$J$5:$J$9)/$C$4)*($G$5/6)),IF($I$5=lookup!$Z$4,(SUMIF($H$5:$H$9,$L31,$J$5:$J$9)/(26*$C$4)),IF($I$5=lookup!$Z$5,((SUMIF($H$5:$H$9,$L31,$J$5:$J$9)/100)*($G$5/6)),0))))+(IF($I$10=lookup!$Z$3,((SUMIF($H$10:$H$14,$L31,$J$10:$J$14)/$C$4)*($G$10/6)),IF($I$10=lookup!$Z$4,(SUMIF($H$10:$H$14,$L31,$J$10:$J$14)/(26*$C$4)),IF($I$10=lookup!$Z$5,((SUMIF($H$10:$H$14,$L31,$J$10:$J$14)/100)*($G$10/6)),0))))+(IF($I$15=lookup!$Z$3,((SUMIF($H$15:$H$19,$L31,$J$15:$J$19)/$C$4)*($G$15/6)),IF($I$15=lookup!$Z$4,(SUMIF($H$15:$H$19,$L31,$J$15:$J$19)/(26*$C$4)),IF($I$15=lookup!$Z$5,((SUMIF($H$15:$H$19,$L31,$J$15:$J$19)/100)*($G$15/6)),0))))+(IF($I$20=lookup!$Z$3,((SUMIF($H$20:$H$24,$L31,$J$20:$J$24)/$C$4)*($G$20/6)),IF($I$20=lookup!$Z$4,(SUMIF($H$20:$H$24,$L31,$J$20:$J$24)/(26*$C$4)),IF($I$20=lookup!$Z$5,((SUMIF($H$20:$H$24,$L31,$J$20:$J$24)/100)*($G$20/6)),0))))+(IF($I$25=lookup!$Z$3,((SUMIF($H$25:$H$29,$L31,$J$25:$J$29)/$C$4)*($G$25/6)),IF($I$25=lookup!$Z$4,(SUMIF($H$25:$H$29,$L31,$J$25:$J$29)/(26*$C$4)),IF($I$25=lookup!$Z$5,((SUMIF($H$25:$H$29,$L31,$J$25:$J$29)/100)*($G$25/6)),0))))+(IF($I$30=lookup!$Z$3,((SUMIF($H$30:$H$34,$L31,$J$30:$J$34)/$C$4)*($G$30/6)),IF($I$30=lookup!$Z$4,(SUMIF($H$30:$H$34,$L31,$J$30:$J$34)/(26*$C$4)),IF($I$30=lookup!$Z$5,((SUMIF($H$30:$H$34,$L31,$J$30:$J$34)/100)*($G$30/6)),0))))+(IF($I$35=lookup!$Z$3,((SUMIF($H$35:$H$39,$L31,$J$35:$J$39)/$C$4)*($G$35/6)),IF($I$35=lookup!$Z$4,(SUMIF($H$35:$H$39,$L31,$J$35:$J$39)/(26*$C$4)),IF($I$35=lookup!$Z$5,((SUMIF($H$35:$H$39,$L31,$J$35:$J$39)/100)*($G$35/6)),0))))+(IF($I$40=lookup!$Z$3,((SUMIF($H$40:$H$44,$L31,$J$40:$J$44)/$C$4)*($G$40/6)),IF($I$40=lookup!$Z$4,(SUMIF($H$40:$H$44,$L31,$J$40:$J$44)/(26*$C$4)),IF($I$40=lookup!$Z$5,((SUMIF($H$40:$H$44,$L31,$J$40:$J$44)/100)*($G$40/6)),0))))+(IF($I$45=lookup!$Z$3,((SUMIF($H$45:$H$49,$L31,$J$45:$J$49)/$C$4)*($G$45/6)),IF($I$45=lookup!$Z$4,(SUMIF($H$45:$H$49,$L31,$J$45:$J$49)/(26*$C$4)),IF($I$45=lookup!$Z$5,((SUMIF($H$45:$H$49,$L31,$J$45:$J$49)/100)*($G$45/6)),0))))+(IF($I$50=lookup!$Z$3,((SUMIF($H$50:$H$54,$L31,$J$50:$J$54)/$C$4)*($G$50/6)),IF($I$50=lookup!$Z$4,(SUMIF($H$50:$H$54,$L31,$J$50:$J$54)/(26*$C$4)),IF($I$50=lookup!$Z$5,((SUMIF($H$50:$H$54,$L31,$J$50:$J$54)/100)*($G$50/6)),0))))+(IF($I$55=lookup!$Z$3,((SUMIF($H$55:$H$59,$L31,$J$55:$J$59)/$C$4)*($G$55/6)),IF($I$55=lookup!$Z$4,(SUMIF($H$55:$H$59,$L31,$J$55:$J$59)/(26*$C$4)),IF($I$55=lookup!$Z$5,((SUMIF($H$55:$H$59,$L31,$J$55:$J$59)/100)*($G$55/6)),0))))+(IF($I$60=lookup!$Z$3,((SUMIF($H$60:$H$64,$L31,$J$60:$J$64)/$C$4)*($G$60/6)),IF($I$60=lookup!$Z$4,(SUMIF($H$60:$H$64,$L31,$J$60:$J$64)/(26*$C$4)),IF($I$60=lookup!$Z$5,((SUMIF($H$60:$H$64,$L31,$J$60:$J$64)/100)*($G$60/6)),0))))+(IF($I$65=lookup!$Z$3,((SUMIF($H$65:$H$69,$L31,$J$65:$J$69)/$C$4)*($G$65/6)),IF($I$65=lookup!$Z$4,(SUMIF($H$65:$H$69,$L31,$J$65:$J$69)/(26*$C$4)),IF($I$65=lookup!$Z$5,((SUMIF($H$65:$H$69,$L31,$J$65:$J$69)/100)*($G$65/6)),0))))+(IF($I$70=lookup!$Z$3,((SUMIF($H$70:$H$74,$L31,$J$70:$J$74)/$C$4)*($G$70/6)),IF($I$70=lookup!$Z$4,(SUMIF($H$70:$H$74,$L31,$J$70:$J$74)/(26*$C$4)),IF($I$70=lookup!$Z$5,((SUMIF($H$70:$H$74,$L31,$J$70:$J$74)/100)*($G$70/6)),0))))+(IF($I$75=lookup!$Z$3,((SUMIF($H$75:$H$79,$L31,$J$75:$J$79)/$C$4)*($G$75/6)),IF($I$75=lookup!$Z$4,(SUMIF($H$75:$H$79,$L31,$J$75:$J$79)/(26*$C$4)),IF($I$75=lookup!$Z$5,((SUMIF($H$75:$H$79,$L31,$J$75:$J$79)/100)*($G$75/6)),0)))))),0)</f>
        <v/>
      </c>
    </row>
    <row r="32" spans="2:13" ht="15.75" customHeight="1" x14ac:dyDescent="0.25">
      <c r="E32" s="52"/>
      <c r="F32" s="55"/>
      <c r="G32" s="58"/>
      <c r="H32" s="41"/>
      <c r="I32" s="55"/>
      <c r="J32" s="29"/>
      <c r="K32" s="27"/>
      <c r="L32" s="50" t="s">
        <v>7</v>
      </c>
      <c r="M32" s="51">
        <f>SUM(M7:M31)</f>
        <v>0</v>
      </c>
    </row>
    <row r="33" spans="5:11" ht="15.75" customHeight="1" x14ac:dyDescent="0.25">
      <c r="E33" s="52"/>
      <c r="F33" s="55"/>
      <c r="G33" s="58"/>
      <c r="H33" s="42"/>
      <c r="I33" s="55"/>
      <c r="J33" s="26"/>
      <c r="K33" s="21"/>
    </row>
    <row r="34" spans="5:11" ht="16.5" customHeight="1" thickBot="1" x14ac:dyDescent="0.3">
      <c r="E34" s="54"/>
      <c r="F34" s="57"/>
      <c r="G34" s="60"/>
      <c r="H34" s="41"/>
      <c r="I34" s="55"/>
      <c r="J34" s="37"/>
      <c r="K34" s="21"/>
    </row>
    <row r="35" spans="5:11" ht="16.5" customHeight="1" thickTop="1" x14ac:dyDescent="0.25">
      <c r="E35" s="52">
        <v>7</v>
      </c>
      <c r="F35" s="55"/>
      <c r="G35" s="59"/>
      <c r="H35" s="44"/>
      <c r="I35" s="56"/>
      <c r="J35" s="26"/>
      <c r="K35" s="21"/>
    </row>
    <row r="36" spans="5:11" ht="15.75" customHeight="1" x14ac:dyDescent="0.25">
      <c r="E36" s="52"/>
      <c r="F36" s="55"/>
      <c r="G36" s="58"/>
      <c r="H36" s="41"/>
      <c r="I36" s="55"/>
      <c r="J36" s="33"/>
    </row>
    <row r="37" spans="5:11" ht="15.75" customHeight="1" x14ac:dyDescent="0.25">
      <c r="E37" s="52"/>
      <c r="F37" s="55"/>
      <c r="G37" s="58"/>
      <c r="H37" s="42"/>
      <c r="I37" s="55"/>
      <c r="J37" s="26"/>
      <c r="K37" s="21"/>
    </row>
    <row r="38" spans="5:11" ht="15.75" customHeight="1" x14ac:dyDescent="0.25">
      <c r="E38" s="52"/>
      <c r="F38" s="55"/>
      <c r="G38" s="58"/>
      <c r="H38" s="41"/>
      <c r="I38" s="55"/>
      <c r="J38" s="29"/>
      <c r="K38" s="21"/>
    </row>
    <row r="39" spans="5:11" ht="16.5" customHeight="1" thickBot="1" x14ac:dyDescent="0.3">
      <c r="E39" s="52"/>
      <c r="F39" s="55"/>
      <c r="G39" s="60"/>
      <c r="H39" s="45"/>
      <c r="I39" s="57"/>
      <c r="J39" s="36"/>
      <c r="K39" s="21"/>
    </row>
    <row r="40" spans="5:11" ht="16.5" customHeight="1" thickTop="1" x14ac:dyDescent="0.25">
      <c r="E40" s="53">
        <v>8</v>
      </c>
      <c r="F40" s="56"/>
      <c r="G40" s="59"/>
      <c r="H40" s="41"/>
      <c r="I40" s="56"/>
      <c r="J40" s="29"/>
      <c r="K40" s="21"/>
    </row>
    <row r="41" spans="5:11" ht="15.75" customHeight="1" x14ac:dyDescent="0.25">
      <c r="E41" s="52"/>
      <c r="F41" s="55"/>
      <c r="G41" s="58"/>
      <c r="H41" s="42"/>
      <c r="I41" s="55"/>
      <c r="J41" s="26"/>
      <c r="K41" s="21"/>
    </row>
    <row r="42" spans="5:11" ht="15.75" customHeight="1" x14ac:dyDescent="0.25">
      <c r="E42" s="52"/>
      <c r="F42" s="55"/>
      <c r="G42" s="58"/>
      <c r="H42" s="41"/>
      <c r="I42" s="55"/>
      <c r="J42" s="29"/>
      <c r="K42" s="21"/>
    </row>
    <row r="43" spans="5:11" ht="15.75" customHeight="1" x14ac:dyDescent="0.25">
      <c r="E43" s="52"/>
      <c r="F43" s="55"/>
      <c r="G43" s="58"/>
      <c r="H43" s="42"/>
      <c r="I43" s="55"/>
      <c r="J43" s="30"/>
    </row>
    <row r="44" spans="5:11" ht="16.5" customHeight="1" thickBot="1" x14ac:dyDescent="0.3">
      <c r="E44" s="52"/>
      <c r="F44" s="57"/>
      <c r="G44" s="60"/>
      <c r="H44" s="41"/>
      <c r="I44" s="55"/>
      <c r="J44" s="37"/>
    </row>
    <row r="45" spans="5:11" ht="16.5" customHeight="1" thickTop="1" x14ac:dyDescent="0.25">
      <c r="E45" s="53">
        <v>9</v>
      </c>
      <c r="F45" s="55"/>
      <c r="G45" s="58"/>
      <c r="H45" s="44"/>
      <c r="I45" s="56"/>
      <c r="J45" s="34"/>
    </row>
    <row r="46" spans="5:11" ht="15.75" customHeight="1" x14ac:dyDescent="0.25">
      <c r="E46" s="52"/>
      <c r="F46" s="55"/>
      <c r="G46" s="58"/>
      <c r="H46" s="41"/>
      <c r="I46" s="55"/>
      <c r="J46" s="29"/>
      <c r="K46" s="21"/>
    </row>
    <row r="47" spans="5:11" ht="15.75" customHeight="1" x14ac:dyDescent="0.25">
      <c r="E47" s="52"/>
      <c r="F47" s="55"/>
      <c r="G47" s="58"/>
      <c r="H47" s="42"/>
      <c r="I47" s="55"/>
      <c r="J47" s="30"/>
    </row>
    <row r="48" spans="5:11" ht="15.75" customHeight="1" x14ac:dyDescent="0.25">
      <c r="E48" s="52"/>
      <c r="F48" s="55"/>
      <c r="G48" s="58"/>
      <c r="H48" s="41"/>
      <c r="I48" s="55"/>
      <c r="J48" s="33"/>
    </row>
    <row r="49" spans="5:11" ht="16.5" customHeight="1" thickBot="1" x14ac:dyDescent="0.3">
      <c r="E49" s="52"/>
      <c r="F49" s="55"/>
      <c r="G49" s="58"/>
      <c r="H49" s="42"/>
      <c r="I49" s="55"/>
      <c r="J49" s="26"/>
      <c r="K49" s="21"/>
    </row>
    <row r="50" spans="5:11" ht="16.5" customHeight="1" thickTop="1" x14ac:dyDescent="0.25">
      <c r="E50" s="53">
        <v>10</v>
      </c>
      <c r="F50" s="56"/>
      <c r="G50" s="59"/>
      <c r="H50" s="43"/>
      <c r="I50" s="56"/>
      <c r="J50" s="31"/>
      <c r="K50" s="21"/>
    </row>
    <row r="51" spans="5:11" ht="15.75" customHeight="1" x14ac:dyDescent="0.25">
      <c r="E51" s="52"/>
      <c r="F51" s="55"/>
      <c r="G51" s="58"/>
      <c r="H51" s="42"/>
      <c r="I51" s="55"/>
      <c r="J51" s="30"/>
    </row>
    <row r="52" spans="5:11" ht="15.75" customHeight="1" x14ac:dyDescent="0.25">
      <c r="E52" s="52"/>
      <c r="F52" s="55"/>
      <c r="G52" s="58"/>
      <c r="H52" s="41"/>
      <c r="I52" s="55"/>
      <c r="J52" s="33"/>
    </row>
    <row r="53" spans="5:11" ht="15.75" customHeight="1" x14ac:dyDescent="0.25">
      <c r="E53" s="52"/>
      <c r="F53" s="55"/>
      <c r="G53" s="58"/>
      <c r="H53" s="42"/>
      <c r="I53" s="55"/>
      <c r="J53" s="26"/>
      <c r="K53" s="21"/>
    </row>
    <row r="54" spans="5:11" ht="16.5" customHeight="1" thickBot="1" x14ac:dyDescent="0.3">
      <c r="E54" s="52"/>
      <c r="F54" s="57"/>
      <c r="G54" s="58"/>
      <c r="H54" s="41"/>
      <c r="I54" s="55"/>
      <c r="J54" s="37"/>
      <c r="K54" s="21"/>
    </row>
    <row r="55" spans="5:11" ht="16.5" customHeight="1" thickTop="1" x14ac:dyDescent="0.25">
      <c r="E55" s="53">
        <v>11</v>
      </c>
      <c r="F55" s="56"/>
      <c r="G55" s="59"/>
      <c r="H55" s="44"/>
      <c r="I55" s="56"/>
      <c r="J55" s="26"/>
      <c r="K55" s="21"/>
    </row>
    <row r="56" spans="5:11" ht="15.75" customHeight="1" x14ac:dyDescent="0.25">
      <c r="E56" s="52"/>
      <c r="F56" s="55"/>
      <c r="G56" s="58"/>
      <c r="H56" s="41"/>
      <c r="I56" s="55"/>
      <c r="J56" s="29"/>
      <c r="K56" s="21"/>
    </row>
    <row r="57" spans="5:11" ht="15.75" customHeight="1" x14ac:dyDescent="0.25">
      <c r="E57" s="52"/>
      <c r="F57" s="55"/>
      <c r="G57" s="58"/>
      <c r="H57" s="42"/>
      <c r="I57" s="55"/>
      <c r="J57" s="26"/>
      <c r="K57" s="21"/>
    </row>
    <row r="58" spans="5:11" ht="15.75" customHeight="1" x14ac:dyDescent="0.25">
      <c r="E58" s="52"/>
      <c r="F58" s="55"/>
      <c r="G58" s="58"/>
      <c r="H58" s="41"/>
      <c r="I58" s="55"/>
      <c r="J58" s="29"/>
      <c r="K58" s="21"/>
    </row>
    <row r="59" spans="5:11" ht="16.5" customHeight="1" thickBot="1" x14ac:dyDescent="0.3">
      <c r="E59" s="52"/>
      <c r="F59" s="55"/>
      <c r="G59" s="58"/>
      <c r="H59" s="42"/>
      <c r="I59" s="57"/>
      <c r="J59" s="26"/>
      <c r="K59" s="21"/>
    </row>
    <row r="60" spans="5:11" ht="16.5" customHeight="1" thickTop="1" x14ac:dyDescent="0.25">
      <c r="E60" s="53">
        <v>12</v>
      </c>
      <c r="F60" s="56"/>
      <c r="G60" s="59"/>
      <c r="H60" s="43"/>
      <c r="I60" s="55"/>
      <c r="J60" s="38"/>
    </row>
    <row r="61" spans="5:11" ht="15.75" customHeight="1" x14ac:dyDescent="0.25">
      <c r="E61" s="52"/>
      <c r="F61" s="55"/>
      <c r="G61" s="58"/>
      <c r="H61" s="42"/>
      <c r="I61" s="55"/>
      <c r="J61" s="30"/>
    </row>
    <row r="62" spans="5:11" ht="15.75" customHeight="1" x14ac:dyDescent="0.25">
      <c r="E62" s="52"/>
      <c r="F62" s="55"/>
      <c r="G62" s="58"/>
      <c r="H62" s="41"/>
      <c r="I62" s="55"/>
      <c r="J62" s="29"/>
      <c r="K62" s="21"/>
    </row>
    <row r="63" spans="5:11" ht="15.75" customHeight="1" x14ac:dyDescent="0.25">
      <c r="E63" s="52"/>
      <c r="F63" s="55"/>
      <c r="G63" s="58"/>
      <c r="H63" s="42"/>
      <c r="I63" s="55"/>
      <c r="J63" s="26"/>
      <c r="K63" s="21"/>
    </row>
    <row r="64" spans="5:11" ht="16.5" customHeight="1" thickBot="1" x14ac:dyDescent="0.3">
      <c r="E64" s="52"/>
      <c r="F64" s="55"/>
      <c r="G64" s="58"/>
      <c r="H64" s="41"/>
      <c r="I64" s="55"/>
      <c r="J64" s="37"/>
    </row>
    <row r="65" spans="5:11" ht="16.5" customHeight="1" thickTop="1" x14ac:dyDescent="0.25">
      <c r="E65" s="53">
        <v>13</v>
      </c>
      <c r="F65" s="56"/>
      <c r="G65" s="59"/>
      <c r="H65" s="44"/>
      <c r="I65" s="56"/>
      <c r="J65" s="34"/>
    </row>
    <row r="66" spans="5:11" ht="15.75" customHeight="1" x14ac:dyDescent="0.25">
      <c r="E66" s="52"/>
      <c r="F66" s="55"/>
      <c r="G66" s="58"/>
      <c r="H66" s="41"/>
      <c r="I66" s="55"/>
      <c r="J66" s="33"/>
    </row>
    <row r="67" spans="5:11" ht="15.75" customHeight="1" x14ac:dyDescent="0.25">
      <c r="E67" s="52"/>
      <c r="F67" s="55"/>
      <c r="G67" s="58"/>
      <c r="H67" s="42"/>
      <c r="I67" s="55"/>
      <c r="J67" s="26"/>
      <c r="K67" s="21"/>
    </row>
    <row r="68" spans="5:11" ht="15.75" customHeight="1" x14ac:dyDescent="0.25">
      <c r="E68" s="52"/>
      <c r="F68" s="55"/>
      <c r="G68" s="58"/>
      <c r="H68" s="41"/>
      <c r="I68" s="55"/>
      <c r="J68" s="29"/>
      <c r="K68" s="21"/>
    </row>
    <row r="69" spans="5:11" ht="16.5" customHeight="1" thickBot="1" x14ac:dyDescent="0.3">
      <c r="E69" s="52"/>
      <c r="F69" s="55"/>
      <c r="G69" s="60"/>
      <c r="H69" s="42"/>
      <c r="I69" s="57"/>
      <c r="J69" s="26"/>
      <c r="K69" s="21"/>
    </row>
    <row r="70" spans="5:11" ht="16.5" customHeight="1" thickTop="1" x14ac:dyDescent="0.25">
      <c r="E70" s="53">
        <v>14</v>
      </c>
      <c r="F70" s="56"/>
      <c r="G70" s="58"/>
      <c r="H70" s="43"/>
      <c r="I70" s="55"/>
      <c r="J70" s="31"/>
      <c r="K70" s="21"/>
    </row>
    <row r="71" spans="5:11" ht="15.75" customHeight="1" x14ac:dyDescent="0.25">
      <c r="E71" s="52"/>
      <c r="F71" s="55"/>
      <c r="G71" s="58"/>
      <c r="H71" s="42"/>
      <c r="I71" s="55"/>
      <c r="J71" s="26"/>
      <c r="K71" s="21"/>
    </row>
    <row r="72" spans="5:11" ht="15.75" customHeight="1" x14ac:dyDescent="0.25">
      <c r="E72" s="52"/>
      <c r="F72" s="55"/>
      <c r="G72" s="58"/>
      <c r="H72" s="41"/>
      <c r="I72" s="55"/>
      <c r="J72" s="29"/>
      <c r="K72" s="21"/>
    </row>
    <row r="73" spans="5:11" ht="15.75" customHeight="1" x14ac:dyDescent="0.25">
      <c r="E73" s="52"/>
      <c r="F73" s="55"/>
      <c r="G73" s="58"/>
      <c r="H73" s="42"/>
      <c r="I73" s="55"/>
      <c r="J73" s="26"/>
      <c r="K73" s="21"/>
    </row>
    <row r="74" spans="5:11" ht="16.5" customHeight="1" thickBot="1" x14ac:dyDescent="0.3">
      <c r="E74" s="54"/>
      <c r="F74" s="57"/>
      <c r="G74" s="58"/>
      <c r="H74" s="41"/>
      <c r="I74" s="55"/>
      <c r="J74" s="29"/>
      <c r="K74" s="21"/>
    </row>
    <row r="75" spans="5:11" ht="16.5" customHeight="1" thickTop="1" x14ac:dyDescent="0.25">
      <c r="E75" s="53">
        <v>15</v>
      </c>
      <c r="F75" s="56"/>
      <c r="G75" s="59"/>
      <c r="H75" s="44"/>
      <c r="I75" s="56"/>
      <c r="J75" s="28"/>
      <c r="K75" s="21"/>
    </row>
    <row r="76" spans="5:11" ht="15.75" customHeight="1" x14ac:dyDescent="0.25">
      <c r="E76" s="52"/>
      <c r="F76" s="55"/>
      <c r="G76" s="58"/>
      <c r="H76" s="41"/>
      <c r="I76" s="55"/>
      <c r="J76" s="29"/>
      <c r="K76" s="21"/>
    </row>
    <row r="77" spans="5:11" ht="15.75" customHeight="1" x14ac:dyDescent="0.25">
      <c r="E77" s="52"/>
      <c r="F77" s="55"/>
      <c r="G77" s="58"/>
      <c r="H77" s="42"/>
      <c r="I77" s="55"/>
      <c r="J77" s="26"/>
      <c r="K77" s="21"/>
    </row>
    <row r="78" spans="5:11" ht="15.75" customHeight="1" x14ac:dyDescent="0.25">
      <c r="E78" s="52"/>
      <c r="F78" s="55"/>
      <c r="G78" s="58"/>
      <c r="H78" s="41"/>
      <c r="I78" s="55"/>
      <c r="J78" s="33"/>
    </row>
    <row r="79" spans="5:11" ht="16.5" customHeight="1" thickBot="1" x14ac:dyDescent="0.3">
      <c r="E79" s="54"/>
      <c r="F79" s="55"/>
      <c r="G79" s="58"/>
      <c r="H79" s="42"/>
      <c r="I79" s="55"/>
      <c r="J79" s="26"/>
      <c r="K79" s="21"/>
    </row>
    <row r="80" spans="5:11" ht="15.75" thickTop="1" x14ac:dyDescent="0.25">
      <c r="E80" s="35"/>
      <c r="F80" s="35"/>
      <c r="G80" s="35"/>
      <c r="H80" s="35"/>
      <c r="I80" s="35"/>
      <c r="J80" s="35"/>
    </row>
    <row r="82" spans="5:5" x14ac:dyDescent="0.25">
      <c r="E82" s="10" t="s">
        <v>79</v>
      </c>
    </row>
  </sheetData>
  <sheetProtection algorithmName="SHA-512" hashValue="/toa/S00kzcyl7VmLEr5BXu5cztt1vG3K7aeb+b/y21ETkEn71MCNs4M7cODOuePhmTyLkiSxAju17dYCxe8Ew==" saltValue="TtpbHrvvW2EZ52S5IhElWw==" spinCount="100000" sheet="1" objects="1" scenarios="1"/>
  <dataConsolidate/>
  <mergeCells count="71">
    <mergeCell ref="L5:M5"/>
    <mergeCell ref="M3:M4"/>
    <mergeCell ref="F3:F4"/>
    <mergeCell ref="H3:H4"/>
    <mergeCell ref="I3:I4"/>
    <mergeCell ref="J3:J4"/>
    <mergeCell ref="L3:L4"/>
    <mergeCell ref="G3:G4"/>
    <mergeCell ref="B6:C7"/>
    <mergeCell ref="G30:G34"/>
    <mergeCell ref="F30:F34"/>
    <mergeCell ref="E30:E34"/>
    <mergeCell ref="B8:C18"/>
    <mergeCell ref="B1:M1"/>
    <mergeCell ref="G35:G39"/>
    <mergeCell ref="G40:G44"/>
    <mergeCell ref="G45:G49"/>
    <mergeCell ref="I5:I9"/>
    <mergeCell ref="I10:I14"/>
    <mergeCell ref="I15:I19"/>
    <mergeCell ref="I20:I24"/>
    <mergeCell ref="G5:G9"/>
    <mergeCell ref="G10:G14"/>
    <mergeCell ref="G15:G19"/>
    <mergeCell ref="G20:G24"/>
    <mergeCell ref="G25:G29"/>
    <mergeCell ref="I25:I29"/>
    <mergeCell ref="I30:I34"/>
    <mergeCell ref="I35:I39"/>
    <mergeCell ref="I40:I44"/>
    <mergeCell ref="I45:I49"/>
    <mergeCell ref="I50:I54"/>
    <mergeCell ref="G60:G64"/>
    <mergeCell ref="G65:G69"/>
    <mergeCell ref="G70:G74"/>
    <mergeCell ref="G75:G79"/>
    <mergeCell ref="G50:G54"/>
    <mergeCell ref="I55:I59"/>
    <mergeCell ref="I60:I64"/>
    <mergeCell ref="I65:I69"/>
    <mergeCell ref="I70:I74"/>
    <mergeCell ref="I75:I79"/>
    <mergeCell ref="G55:G59"/>
    <mergeCell ref="F55:F59"/>
    <mergeCell ref="F60:F64"/>
    <mergeCell ref="F65:F69"/>
    <mergeCell ref="F70:F74"/>
    <mergeCell ref="F75:F79"/>
    <mergeCell ref="F35:F39"/>
    <mergeCell ref="F40:F44"/>
    <mergeCell ref="F45:F49"/>
    <mergeCell ref="F50:F54"/>
    <mergeCell ref="F5:F9"/>
    <mergeCell ref="F10:F14"/>
    <mergeCell ref="F15:F19"/>
    <mergeCell ref="F20:F24"/>
    <mergeCell ref="F25:F29"/>
    <mergeCell ref="E55:E59"/>
    <mergeCell ref="E60:E64"/>
    <mergeCell ref="E65:E69"/>
    <mergeCell ref="E70:E74"/>
    <mergeCell ref="E75:E79"/>
    <mergeCell ref="E35:E39"/>
    <mergeCell ref="E40:E44"/>
    <mergeCell ref="E45:E49"/>
    <mergeCell ref="E50:E54"/>
    <mergeCell ref="E5:E9"/>
    <mergeCell ref="E10:E14"/>
    <mergeCell ref="E15:E19"/>
    <mergeCell ref="E20:E24"/>
    <mergeCell ref="E25:E29"/>
  </mergeCells>
  <dataValidations count="3">
    <dataValidation type="list" allowBlank="1" showInputMessage="1" showErrorMessage="1" sqref="B4" xr:uid="{00000000-0002-0000-0000-000000000000}">
      <formula1>IF(H5="",ProgramFullName1,INDIRECT("FakeRange"))</formula1>
    </dataValidation>
    <dataValidation type="list" allowBlank="1" showInputMessage="1" showErrorMessage="1" errorTitle="Please Select From Drop-Down" error="Use the drop-down menu to specify the method used to report time." sqref="I5:I79" xr:uid="{00000000-0002-0000-0000-000001000000}">
      <formula1>CalculationMethod</formula1>
    </dataValidation>
    <dataValidation type="decimal" errorStyle="warning" allowBlank="1" showErrorMessage="1" errorTitle="Please review your entry" error="The months can be entered as a whole number or decimal and should be less than 6." sqref="G5:G79" xr:uid="{00000000-0002-0000-0000-000002000000}">
      <formula1>0</formula1>
      <formula2>6</formula2>
    </dataValidation>
  </dataValidations>
  <pageMargins left="0.7" right="0.7" top="0.75" bottom="0.75" header="0.3" footer="0.3"/>
  <pageSetup orientation="portrait" r:id="rId1"/>
  <ignoredErrors>
    <ignoredError sqref="L5:M7" unlockedFormula="1"/>
  </ignoredErrors>
  <drawing r:id="rId2"/>
  <tableParts count="1">
    <tablePart r:id="rId3"/>
  </tableParts>
  <extLst>
    <ext xmlns:x14="http://schemas.microsoft.com/office/spreadsheetml/2009/9/main" uri="{CCE6A557-97BC-4b89-ADB6-D9C93CAAB3DF}">
      <x14:dataValidations xmlns:xm="http://schemas.microsoft.com/office/excel/2006/main" count="16">
        <x14:dataValidation type="list" allowBlank="1" showInputMessage="1" showErrorMessage="1" errorTitle="Please choose form the drop-down" error="Please delete the typed text and use the drop-down menu to select a staff function." xr:uid="{00000000-0002-0000-0000-000003000000}">
          <x14:formula1>
            <xm:f>lookup!$T$2:$T$14</xm:f>
          </x14:formula1>
          <xm:sqref>H5:H79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4000000}">
          <x14:formula1>
            <xm:f>IF($I$5=lookup!$Z$5,SUM($J$5:$J$9)&lt;=100,IF($I$5=lookup!$Z$3,SUM($J$5:$J$9)&lt;=$C$4,SUM($J$5:$J$9)&lt;=26*$C$4))</xm:f>
          </x14:formula1>
          <xm:sqref>J5:J9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5000000}">
          <x14:formula1>
            <xm:f>IF($I$10=lookup!$Z$5,SUM($J$10:$J$14)&lt;=100,IF($I$10=lookup!$Z$3,SUM($J$10:$J$14)&lt;=$C$4,SUM($J$10:$J$14)&lt;=26*$C$4))</xm:f>
          </x14:formula1>
          <xm:sqref>J10:J14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6000000}">
          <x14:formula1>
            <xm:f>IF($I$15=lookup!$Z$5,SUM($J$15:$J$19)&lt;=100,IF($I$15=lookup!$Z$3,SUM($J$15:$J$19)&lt;=$C$4,SUM($J$15:$J$19)&lt;=26*$C$4))</xm:f>
          </x14:formula1>
          <xm:sqref>J15:J19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7000000}">
          <x14:formula1>
            <xm:f>IF($I$20=lookup!$Z$5,SUM($J$20:$J$24)&lt;=100,IF($I$20=lookup!$Z$3,SUM($J$20:$J$24)&lt;=$C$4,SUM($J$20:$J$24)&lt;=26*$C$4))</xm:f>
          </x14:formula1>
          <xm:sqref>J20:J24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8000000}">
          <x14:formula1>
            <xm:f>IF($I$25=lookup!$Z$5,SUM($J$25:$J$29)&lt;=100,IF($I$25=lookup!$Z$3,SUM($J$25:$J$29)&lt;=$C$4,SUM($J$25:$J$29)&lt;=26*$C$4))</xm:f>
          </x14:formula1>
          <xm:sqref>J25:J29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9000000}">
          <x14:formula1>
            <xm:f>IF($I$30=lookup!$Z$5,SUM($J$30:$J$34)&lt;=100,IF($I$30=lookup!$Z$3,SUM($J$30:$J$34)&lt;=$C$4,SUM($J$30:$J$34)&lt;=26*$C$4))</xm:f>
          </x14:formula1>
          <xm:sqref>J30:J34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A000000}">
          <x14:formula1>
            <xm:f>IF($I$35=lookup!$Z$5,SUM($J$35:$J$39)&lt;=100,IF($I$35=lookup!$Z$3,SUM($J$35:$J$39)&lt;=$C$4,SUM($J$35:$J$39)&lt;=26*$C$4))</xm:f>
          </x14:formula1>
          <xm:sqref>J35:J39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B000000}">
          <x14:formula1>
            <xm:f>IF($I$40=lookup!$Z$5,SUM($J$40:$J$44)&lt;=100,IF($I$40=lookup!$Z$3,SUM($J$40:$J$44)&lt;=$C$4,SUM($J$40:$J$44)&lt;=26*$C$4))</xm:f>
          </x14:formula1>
          <xm:sqref>J40:J44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C000000}">
          <x14:formula1>
            <xm:f>IF($I$45=lookup!$Z$5,SUM($J$45:$J$49)&lt;=100,IF($I$45=lookup!$Z$3,SUM($J$45:$J$49)&lt;=$C$4,SUM($J$45:$J$49)&lt;=26*$C$4))</xm:f>
          </x14:formula1>
          <xm:sqref>J45:J49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D000000}">
          <x14:formula1>
            <xm:f>IF($I$50=lookup!$Z$5,SUM($J$50:$J$54)&lt;=100,IF($I$50=lookup!$Z$3,SUM($J$50:$J$54)&lt;=$C$4,SUM($J$50:$J$54)&lt;=26*$C$4))</xm:f>
          </x14:formula1>
          <xm:sqref>J50:J54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E000000}">
          <x14:formula1>
            <xm:f>IF($I$55=lookup!$Z$5,SUM($J$55:$J$59)&lt;=100,IF($I$55=lookup!$Z$3,SUM($J$55:$J$59)&lt;=$C$4,SUM($J$55:$J$59)&lt;=26*$C$4))</xm:f>
          </x14:formula1>
          <xm:sqref>J55:J59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F000000}">
          <x14:formula1>
            <xm:f>IF($I$60=lookup!$Z$5,SUM($J$60:$J$64)&lt;=100,IF($I$60=lookup!$Z$3,SUM($J$60:$J$64)&lt;=$C$4,SUM($J$60:$J$64)&lt;=26*$C$4))</xm:f>
          </x14:formula1>
          <xm:sqref>J60:J64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10000000}">
          <x14:formula1>
            <xm:f>IF($I$65=lookup!$Z$5,SUM($J$65:$J$69)&lt;=100,IF($I$65=lookup!$Z$3,SUM($J$65:$J$69)&lt;=$C$4,SUM($J$65:$J$69)&lt;=26*$C$4))</xm:f>
          </x14:formula1>
          <xm:sqref>J65:J69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11000000}">
          <x14:formula1>
            <xm:f>IF($I$70=lookup!$Z$5,SUM($J$70:$J$74)&lt;=100,IF($I$70=lookup!$Z$3,SUM($J$70:$J$74)&lt;=$C$4,SUM($J$70:$J$74)&lt;=26*$C$4))</xm:f>
          </x14:formula1>
          <xm:sqref>J70:J74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12000000}">
          <x14:formula1>
            <xm:f>IF($I$75=lookup!$Z$5,SUM($J$75:$J$79)&lt;=100,IF($I$75=lookup!$Z$3,SUM($J$75:$J$79)&lt;=$C$4,SUM($J$75:$J$79)&lt;=26*$C$4))</xm:f>
          </x14:formula1>
          <xm:sqref>J75:J79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R1:V11"/>
  <sheetViews>
    <sheetView showGridLines="0" workbookViewId="0">
      <selection activeCell="S17" sqref="S17"/>
    </sheetView>
  </sheetViews>
  <sheetFormatPr defaultRowHeight="15" x14ac:dyDescent="0.25"/>
  <sheetData>
    <row r="1" spans="18:22" ht="15.75" thickBot="1" x14ac:dyDescent="0.3"/>
    <row r="2" spans="18:22" ht="18.75" customHeight="1" thickTop="1" x14ac:dyDescent="0.25">
      <c r="R2" s="75" t="s">
        <v>106</v>
      </c>
      <c r="S2" s="76"/>
      <c r="T2" s="76"/>
      <c r="U2" s="76"/>
      <c r="V2" s="77"/>
    </row>
    <row r="3" spans="18:22" ht="15" customHeight="1" x14ac:dyDescent="0.25">
      <c r="R3" s="78"/>
      <c r="S3" s="79"/>
      <c r="T3" s="79"/>
      <c r="U3" s="79"/>
      <c r="V3" s="80"/>
    </row>
    <row r="4" spans="18:22" ht="15.75" customHeight="1" x14ac:dyDescent="0.25">
      <c r="R4" s="78"/>
      <c r="S4" s="79"/>
      <c r="T4" s="79"/>
      <c r="U4" s="79"/>
      <c r="V4" s="80"/>
    </row>
    <row r="5" spans="18:22" ht="15.75" customHeight="1" thickBot="1" x14ac:dyDescent="0.3">
      <c r="R5" s="81"/>
      <c r="S5" s="82"/>
      <c r="T5" s="82"/>
      <c r="U5" s="82"/>
      <c r="V5" s="83"/>
    </row>
    <row r="6" spans="18:22" ht="15.75" thickTop="1" x14ac:dyDescent="0.25"/>
    <row r="7" spans="18:22" x14ac:dyDescent="0.25">
      <c r="R7" s="94" t="s">
        <v>107</v>
      </c>
      <c r="S7" s="95"/>
      <c r="T7" s="95"/>
      <c r="U7" s="95"/>
      <c r="V7" s="95"/>
    </row>
    <row r="8" spans="18:22" x14ac:dyDescent="0.25">
      <c r="R8" s="95"/>
      <c r="S8" s="95"/>
      <c r="T8" s="95"/>
      <c r="U8" s="95"/>
      <c r="V8" s="95"/>
    </row>
    <row r="9" spans="18:22" x14ac:dyDescent="0.25">
      <c r="R9" s="95"/>
      <c r="S9" s="95"/>
      <c r="T9" s="95"/>
      <c r="U9" s="95"/>
      <c r="V9" s="95"/>
    </row>
    <row r="10" spans="18:22" x14ac:dyDescent="0.25">
      <c r="R10" s="95"/>
      <c r="S10" s="95"/>
      <c r="T10" s="95"/>
      <c r="U10" s="95"/>
      <c r="V10" s="95"/>
    </row>
    <row r="11" spans="18:22" x14ac:dyDescent="0.25">
      <c r="R11" s="95"/>
      <c r="S11" s="95"/>
      <c r="T11" s="95"/>
      <c r="U11" s="95"/>
      <c r="V11" s="95"/>
    </row>
  </sheetData>
  <sheetProtection algorithmName="SHA-512" hashValue="rmEaHN7q3ScAvVQdOJCv0kIHHSfoalaLi31mUKmIwRHoe4vOWZe5yDY+WL1LETsiX4+qyddzCwnESjEYLiEnRg==" saltValue="UQdLzG+TYn4Ew+p4CprOkw==" spinCount="100000" sheet="1" objects="1" scenarios="1"/>
  <mergeCells count="2">
    <mergeCell ref="R2:V5"/>
    <mergeCell ref="R7:V11"/>
  </mergeCells>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3074" r:id="rId4">
          <objectPr defaultSize="0" altText="Frequently Asked Questions Related to Staff FTEs _x000d__x000a_Q: What is an FTE? _x000d__x000a_A: An FTE (full-time equivalent) is the metric used to report the hours worked by grant-funded staff. 1.00 FTE is equal to 1,040 hours, or 40 hours per week multiplied by 26 six weeks (6 months). A 100% grant-funded staff person who worked the entire 6 month reporting period will be reported as 1 FTE because 1,040/40 = 1.00. FTEs should be reported in decimals, not percentages. _x000d__x000a__x000d__x000a_Q: What if our agency’s full-time is 35 hours per week, not 40 hours? _x000d__x000a_A: If 35 hours is considered full-time at your agency, you will not use 1,040 of working hours in your calculation. Instead you will use 910 hours because 35x26= 910. In this case, 910/1,040 = 1.00 FTE. _x000d__x000a__x000d__x000a_Q: Can staff be partially grant-funded? _x000d__x000a_A: Yes. Grantees should prorate staff FTEs to represent the percent of their salary that is grant funded. This applies to cases of an employee who worked only for a portion of the reporting period, a professional who was contracted for a certain amount of hours, if grant-funds support overtime hours, or if a staff members falls into two or more categories of job functions and their time needs to be divided between those categories on the form. _x000d__x000a__x000d__x000a_Q: How do we report a staff member who has multiple job functions? _x000d__x000a_A: To report a staff that has more than one job function, first calculate the total FTE of that staff person based on how many grant-funded hours they work each reporting period. Then split up their FTE into the staff categories by estimating the percent of their time performing each job function. _x000d__x000a__x000d__x000a_Q: What if our agency subawards funds to other organizations or agencies that are used to support staff salaries and wages? _x000d__x000a_A: Report the FTEs associated with funds your agency contracts out or subawards to another entity to pay staff salaries or wages. FTEs should be counted for all grant-funded staff, even if those staff do not work directly for your agency._x000d__x000a__x000d__x000a__x000d__x000a_Q: How do we use the calculator when staff members have different full-time work week hours? For instance, two staff have a 35 hour work week, and 2 staff have a 40 hour work week._x000d__x000a_A: The FTE calculator can only be used to base calculations off of one work week at a time. One way to address this is to perform all steps completely for staff with each of the two work weeks and manually total the table output. Alternatively, choose one of the two work week options in step 2, and for those staff who work the other full time week, choose the ‘total hours in the period’ method to input time. Please contact VAWA MEI if you have additional questions around this topic._x000d__x000a_" r:id="rId5">
            <anchor moveWithCells="1">
              <from>
                <xdr:col>0</xdr:col>
                <xdr:colOff>476250</xdr:colOff>
                <xdr:row>1</xdr:row>
                <xdr:rowOff>76200</xdr:rowOff>
              </from>
              <to>
                <xdr:col>15</xdr:col>
                <xdr:colOff>247650</xdr:colOff>
                <xdr:row>33</xdr:row>
                <xdr:rowOff>114300</xdr:rowOff>
              </to>
            </anchor>
          </objectPr>
        </oleObject>
      </mc:Choice>
      <mc:Fallback>
        <oleObject progId="Document" shapeId="3074"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37"/>
  <sheetViews>
    <sheetView topLeftCell="E1" workbookViewId="0">
      <selection activeCell="G18" sqref="G18"/>
    </sheetView>
  </sheetViews>
  <sheetFormatPr defaultRowHeight="15" x14ac:dyDescent="0.25"/>
  <cols>
    <col min="1" max="1" width="66.85546875" customWidth="1"/>
    <col min="2" max="2" width="61.7109375" customWidth="1"/>
    <col min="4" max="6" width="38.7109375" customWidth="1"/>
    <col min="7" max="7" width="30.85546875" style="46" customWidth="1"/>
    <col min="8" max="8" width="7.42578125" customWidth="1"/>
    <col min="9" max="9" width="6.140625" customWidth="1"/>
    <col min="10" max="10" width="9.7109375" customWidth="1"/>
    <col min="11" max="11" width="7" customWidth="1"/>
    <col min="12" max="12" width="5.42578125" customWidth="1"/>
    <col min="13" max="13" width="6.140625" customWidth="1"/>
    <col min="14" max="14" width="6.85546875" customWidth="1"/>
    <col min="15" max="15" width="9.28515625" customWidth="1"/>
    <col min="16" max="16" width="6.28515625" customWidth="1"/>
    <col min="17" max="17" width="3.7109375" customWidth="1"/>
    <col min="18" max="18" width="4.28515625" customWidth="1"/>
    <col min="19" max="19" width="7.28515625" customWidth="1"/>
    <col min="20" max="20" width="6.28515625" customWidth="1"/>
    <col min="21" max="21" width="31.42578125" customWidth="1"/>
    <col min="22" max="22" width="5.42578125" customWidth="1"/>
    <col min="23" max="23" width="5.140625" customWidth="1"/>
  </cols>
  <sheetData>
    <row r="1" spans="1:26" x14ac:dyDescent="0.25">
      <c r="G1" s="85" t="s">
        <v>18</v>
      </c>
      <c r="H1" s="86" t="s">
        <v>100</v>
      </c>
      <c r="I1" s="86" t="s">
        <v>33</v>
      </c>
      <c r="J1" s="86" t="s">
        <v>101</v>
      </c>
      <c r="K1" s="86" t="s">
        <v>38</v>
      </c>
      <c r="L1" s="86" t="s">
        <v>41</v>
      </c>
      <c r="M1" s="86" t="s">
        <v>19</v>
      </c>
      <c r="N1" s="86" t="s">
        <v>57</v>
      </c>
      <c r="O1" s="86" t="s">
        <v>102</v>
      </c>
      <c r="P1" s="86" t="s">
        <v>47</v>
      </c>
      <c r="Q1" s="86" t="s">
        <v>48</v>
      </c>
      <c r="R1" s="86" t="s">
        <v>49</v>
      </c>
      <c r="S1" s="86" t="s">
        <v>50</v>
      </c>
      <c r="T1" s="86" t="s">
        <v>103</v>
      </c>
      <c r="U1" s="86" t="s">
        <v>20</v>
      </c>
    </row>
    <row r="2" spans="1:26" x14ac:dyDescent="0.25">
      <c r="A2" t="str">
        <f>[1]lookup!$D$3</f>
        <v>Abuse in Later Life</v>
      </c>
      <c r="B2" t="s">
        <v>91</v>
      </c>
      <c r="D2" t="s">
        <v>67</v>
      </c>
      <c r="G2" s="46" t="s">
        <v>23</v>
      </c>
      <c r="H2" t="s">
        <v>91</v>
      </c>
      <c r="I2" t="s">
        <v>91</v>
      </c>
      <c r="J2" t="s">
        <v>91</v>
      </c>
      <c r="K2" t="s">
        <v>91</v>
      </c>
      <c r="L2" t="s">
        <v>91</v>
      </c>
      <c r="M2" t="s">
        <v>91</v>
      </c>
      <c r="N2" t="s">
        <v>91</v>
      </c>
      <c r="O2" t="s">
        <v>91</v>
      </c>
      <c r="P2" t="s">
        <v>91</v>
      </c>
      <c r="Q2" t="s">
        <v>91</v>
      </c>
      <c r="R2" t="s">
        <v>91</v>
      </c>
      <c r="S2" t="s">
        <v>91</v>
      </c>
      <c r="T2" t="s">
        <v>91</v>
      </c>
      <c r="U2" t="s">
        <v>91</v>
      </c>
      <c r="Z2" t="s">
        <v>65</v>
      </c>
    </row>
    <row r="3" spans="1:26" x14ac:dyDescent="0.25">
      <c r="A3" t="str">
        <f>[1]lookup!$D$3</f>
        <v>Abuse in Later Life</v>
      </c>
      <c r="B3" t="s">
        <v>31</v>
      </c>
      <c r="D3" t="s">
        <v>22</v>
      </c>
      <c r="E3" t="s">
        <v>20</v>
      </c>
      <c r="G3" s="46" t="s">
        <v>0</v>
      </c>
      <c r="H3" t="s">
        <v>31</v>
      </c>
      <c r="I3" t="s">
        <v>31</v>
      </c>
      <c r="J3" t="s">
        <v>31</v>
      </c>
      <c r="K3" t="s">
        <v>31</v>
      </c>
      <c r="L3" t="s">
        <v>31</v>
      </c>
      <c r="M3" t="s">
        <v>31</v>
      </c>
      <c r="N3" t="s">
        <v>31</v>
      </c>
      <c r="O3" t="s">
        <v>31</v>
      </c>
      <c r="P3" t="s">
        <v>31</v>
      </c>
      <c r="Q3" t="s">
        <v>31</v>
      </c>
      <c r="R3" t="s">
        <v>31</v>
      </c>
      <c r="S3" t="s">
        <v>31</v>
      </c>
      <c r="T3" t="s">
        <v>31</v>
      </c>
      <c r="U3" t="s">
        <v>31</v>
      </c>
      <c r="Z3" t="s">
        <v>89</v>
      </c>
    </row>
    <row r="4" spans="1:26" x14ac:dyDescent="0.25">
      <c r="A4" t="str">
        <f>[1]lookup!$D$3</f>
        <v>Abuse in Later Life</v>
      </c>
      <c r="B4" t="s">
        <v>10</v>
      </c>
      <c r="D4" t="s">
        <v>18</v>
      </c>
      <c r="E4" t="s">
        <v>18</v>
      </c>
      <c r="G4" s="46" t="s">
        <v>64</v>
      </c>
      <c r="H4" t="s">
        <v>24</v>
      </c>
      <c r="I4" t="s">
        <v>10</v>
      </c>
      <c r="J4" t="s">
        <v>10</v>
      </c>
      <c r="K4" t="s">
        <v>95</v>
      </c>
      <c r="L4" t="s">
        <v>95</v>
      </c>
      <c r="M4" t="s">
        <v>10</v>
      </c>
      <c r="N4" t="s">
        <v>95</v>
      </c>
      <c r="O4" t="s">
        <v>10</v>
      </c>
      <c r="P4" t="s">
        <v>46</v>
      </c>
      <c r="Q4" t="s">
        <v>95</v>
      </c>
      <c r="R4" t="s">
        <v>95</v>
      </c>
      <c r="S4" t="s">
        <v>10</v>
      </c>
      <c r="T4" t="s">
        <v>10</v>
      </c>
      <c r="U4" t="s">
        <v>10</v>
      </c>
      <c r="Z4" t="s">
        <v>90</v>
      </c>
    </row>
    <row r="5" spans="1:26" x14ac:dyDescent="0.25">
      <c r="A5" t="str">
        <f>[1]lookup!$D$3</f>
        <v>Abuse in Later Life</v>
      </c>
      <c r="B5" t="s">
        <v>1</v>
      </c>
      <c r="D5" t="s">
        <v>52</v>
      </c>
      <c r="E5" t="s">
        <v>30</v>
      </c>
      <c r="G5" s="46" t="s">
        <v>10</v>
      </c>
      <c r="H5" t="s">
        <v>25</v>
      </c>
      <c r="I5" t="s">
        <v>1</v>
      </c>
      <c r="J5" t="s">
        <v>1</v>
      </c>
      <c r="K5" t="s">
        <v>10</v>
      </c>
      <c r="L5" t="s">
        <v>10</v>
      </c>
      <c r="M5" t="s">
        <v>1</v>
      </c>
      <c r="N5" t="s">
        <v>10</v>
      </c>
      <c r="O5" t="s">
        <v>1</v>
      </c>
      <c r="P5" t="s">
        <v>98</v>
      </c>
      <c r="Q5" t="s">
        <v>46</v>
      </c>
      <c r="R5" t="s">
        <v>10</v>
      </c>
      <c r="S5" t="s">
        <v>1</v>
      </c>
      <c r="T5" t="s">
        <v>1</v>
      </c>
      <c r="U5" t="s">
        <v>1</v>
      </c>
      <c r="Z5" t="s">
        <v>66</v>
      </c>
    </row>
    <row r="6" spans="1:26" x14ac:dyDescent="0.25">
      <c r="A6" t="str">
        <f>[1]lookup!$D$3</f>
        <v>Abuse in Later Life</v>
      </c>
      <c r="B6" t="s">
        <v>32</v>
      </c>
      <c r="D6" t="s">
        <v>53</v>
      </c>
      <c r="E6" t="s">
        <v>33</v>
      </c>
      <c r="G6" s="46" t="s">
        <v>11</v>
      </c>
      <c r="H6" t="s">
        <v>10</v>
      </c>
      <c r="I6" t="s">
        <v>12</v>
      </c>
      <c r="J6" t="s">
        <v>12</v>
      </c>
      <c r="K6" t="s">
        <v>34</v>
      </c>
      <c r="L6" t="s">
        <v>34</v>
      </c>
      <c r="M6" t="s">
        <v>12</v>
      </c>
      <c r="N6" t="s">
        <v>34</v>
      </c>
      <c r="O6" t="s">
        <v>12</v>
      </c>
      <c r="P6" t="s">
        <v>10</v>
      </c>
      <c r="Q6" t="s">
        <v>10</v>
      </c>
      <c r="R6" t="s">
        <v>34</v>
      </c>
      <c r="S6" t="s">
        <v>12</v>
      </c>
      <c r="T6" t="s">
        <v>12</v>
      </c>
      <c r="U6" s="84" t="s">
        <v>12</v>
      </c>
    </row>
    <row r="7" spans="1:26" x14ac:dyDescent="0.25">
      <c r="A7" t="str">
        <f>[1]lookup!$D$3</f>
        <v>Abuse in Later Life</v>
      </c>
      <c r="B7" t="s">
        <v>2</v>
      </c>
      <c r="D7" t="s">
        <v>54</v>
      </c>
      <c r="E7" t="s">
        <v>63</v>
      </c>
      <c r="G7" s="46" t="s">
        <v>1</v>
      </c>
      <c r="H7" t="s">
        <v>1</v>
      </c>
      <c r="I7" t="s">
        <v>32</v>
      </c>
      <c r="J7" t="s">
        <v>32</v>
      </c>
      <c r="K7" t="s">
        <v>1</v>
      </c>
      <c r="L7" t="s">
        <v>1</v>
      </c>
      <c r="M7" t="s">
        <v>27</v>
      </c>
      <c r="N7" t="s">
        <v>1</v>
      </c>
      <c r="O7" t="s">
        <v>32</v>
      </c>
      <c r="P7" t="s">
        <v>1</v>
      </c>
      <c r="Q7" t="s">
        <v>34</v>
      </c>
      <c r="R7" t="s">
        <v>1</v>
      </c>
      <c r="S7" t="s">
        <v>32</v>
      </c>
      <c r="T7" t="s">
        <v>32</v>
      </c>
      <c r="U7" t="s">
        <v>32</v>
      </c>
    </row>
    <row r="8" spans="1:26" x14ac:dyDescent="0.25">
      <c r="A8" t="str">
        <f>[1]lookup!$D$3</f>
        <v>Abuse in Later Life</v>
      </c>
      <c r="B8" t="s">
        <v>8</v>
      </c>
      <c r="D8" t="s">
        <v>55</v>
      </c>
      <c r="E8" t="s">
        <v>38</v>
      </c>
      <c r="G8" s="46" t="s">
        <v>12</v>
      </c>
      <c r="H8" t="s">
        <v>26</v>
      </c>
      <c r="I8" t="s">
        <v>2</v>
      </c>
      <c r="J8" t="s">
        <v>2</v>
      </c>
      <c r="K8" t="s">
        <v>36</v>
      </c>
      <c r="L8" t="s">
        <v>12</v>
      </c>
      <c r="M8" t="s">
        <v>2</v>
      </c>
      <c r="N8" t="s">
        <v>36</v>
      </c>
      <c r="O8" t="s">
        <v>2</v>
      </c>
      <c r="P8" t="s">
        <v>12</v>
      </c>
      <c r="Q8" t="s">
        <v>1</v>
      </c>
      <c r="R8" t="s">
        <v>36</v>
      </c>
      <c r="S8" t="s">
        <v>2</v>
      </c>
      <c r="T8" t="s">
        <v>2</v>
      </c>
      <c r="U8" t="s">
        <v>2</v>
      </c>
    </row>
    <row r="9" spans="1:26" x14ac:dyDescent="0.25">
      <c r="A9" t="str">
        <f>[1]lookup!$D$3</f>
        <v>Abuse in Later Life</v>
      </c>
      <c r="B9" t="s">
        <v>92</v>
      </c>
      <c r="D9" t="s">
        <v>56</v>
      </c>
      <c r="E9" t="s">
        <v>41</v>
      </c>
      <c r="G9" s="46" t="s">
        <v>2</v>
      </c>
      <c r="H9" t="s">
        <v>27</v>
      </c>
      <c r="I9" t="s">
        <v>8</v>
      </c>
      <c r="J9" t="s">
        <v>8</v>
      </c>
      <c r="K9" t="s">
        <v>42</v>
      </c>
      <c r="L9" t="s">
        <v>32</v>
      </c>
      <c r="M9" t="s">
        <v>8</v>
      </c>
      <c r="N9" t="s">
        <v>42</v>
      </c>
      <c r="O9" t="s">
        <v>8</v>
      </c>
      <c r="P9" t="s">
        <v>27</v>
      </c>
      <c r="Q9" t="s">
        <v>36</v>
      </c>
      <c r="R9" t="s">
        <v>42</v>
      </c>
      <c r="S9" t="s">
        <v>8</v>
      </c>
      <c r="T9" t="s">
        <v>8</v>
      </c>
      <c r="U9" t="s">
        <v>8</v>
      </c>
    </row>
    <row r="10" spans="1:26" x14ac:dyDescent="0.25">
      <c r="A10" t="str">
        <f>[1]lookup!$D$3</f>
        <v>Abuse in Later Life</v>
      </c>
      <c r="B10" t="s">
        <v>3</v>
      </c>
      <c r="D10" t="s">
        <v>9</v>
      </c>
      <c r="E10" t="s">
        <v>19</v>
      </c>
      <c r="G10" s="46" t="s">
        <v>13</v>
      </c>
      <c r="H10" t="s">
        <v>2</v>
      </c>
      <c r="I10" t="s">
        <v>92</v>
      </c>
      <c r="J10" t="s">
        <v>92</v>
      </c>
      <c r="K10" t="s">
        <v>12</v>
      </c>
      <c r="L10" t="s">
        <v>2</v>
      </c>
      <c r="M10" t="s">
        <v>92</v>
      </c>
      <c r="N10" t="s">
        <v>12</v>
      </c>
      <c r="O10" t="s">
        <v>92</v>
      </c>
      <c r="P10" t="s">
        <v>2</v>
      </c>
      <c r="Q10" t="s">
        <v>42</v>
      </c>
      <c r="R10" t="s">
        <v>12</v>
      </c>
      <c r="S10" t="s">
        <v>92</v>
      </c>
      <c r="T10" t="s">
        <v>92</v>
      </c>
      <c r="U10" t="s">
        <v>92</v>
      </c>
    </row>
    <row r="11" spans="1:26" x14ac:dyDescent="0.25">
      <c r="A11" t="str">
        <f>[1]lookup!$D$3</f>
        <v>Abuse in Later Life</v>
      </c>
      <c r="B11" t="s">
        <v>21</v>
      </c>
      <c r="D11" t="s">
        <v>57</v>
      </c>
      <c r="E11" t="s">
        <v>44</v>
      </c>
      <c r="G11" s="46" t="s">
        <v>14</v>
      </c>
      <c r="H11" t="s">
        <v>8</v>
      </c>
      <c r="I11" t="s">
        <v>3</v>
      </c>
      <c r="J11" t="s">
        <v>3</v>
      </c>
      <c r="K11" t="s">
        <v>27</v>
      </c>
      <c r="L11" t="s">
        <v>39</v>
      </c>
      <c r="M11" t="s">
        <v>4</v>
      </c>
      <c r="N11" t="s">
        <v>32</v>
      </c>
      <c r="O11" t="s">
        <v>21</v>
      </c>
      <c r="P11" t="s">
        <v>8</v>
      </c>
      <c r="Q11" t="s">
        <v>12</v>
      </c>
      <c r="R11" t="s">
        <v>32</v>
      </c>
      <c r="S11" t="s">
        <v>21</v>
      </c>
      <c r="T11" t="s">
        <v>3</v>
      </c>
      <c r="U11" t="s">
        <v>3</v>
      </c>
    </row>
    <row r="12" spans="1:26" x14ac:dyDescent="0.25">
      <c r="A12" t="str">
        <f>[1]lookup!$D$3</f>
        <v>Abuse in Later Life</v>
      </c>
      <c r="B12" t="s">
        <v>93</v>
      </c>
      <c r="D12" t="s">
        <v>58</v>
      </c>
      <c r="E12" t="s">
        <v>45</v>
      </c>
      <c r="G12" s="46" t="s">
        <v>15</v>
      </c>
      <c r="H12" t="s">
        <v>92</v>
      </c>
      <c r="I12" t="s">
        <v>21</v>
      </c>
      <c r="J12" t="s">
        <v>21</v>
      </c>
      <c r="K12" t="s">
        <v>2</v>
      </c>
      <c r="L12" t="s">
        <v>8</v>
      </c>
      <c r="M12" t="s">
        <v>93</v>
      </c>
      <c r="N12" t="s">
        <v>2</v>
      </c>
      <c r="O12" t="s">
        <v>93</v>
      </c>
      <c r="P12" t="s">
        <v>96</v>
      </c>
      <c r="Q12" t="s">
        <v>32</v>
      </c>
      <c r="R12" t="s">
        <v>2</v>
      </c>
      <c r="S12" t="s">
        <v>93</v>
      </c>
      <c r="T12" t="s">
        <v>21</v>
      </c>
      <c r="U12" t="s">
        <v>21</v>
      </c>
    </row>
    <row r="13" spans="1:26" x14ac:dyDescent="0.25">
      <c r="A13" t="str">
        <f>[1]lookup!$D$3</f>
        <v>Abuse in Later Life</v>
      </c>
      <c r="B13" t="s">
        <v>17</v>
      </c>
      <c r="D13" t="s">
        <v>59</v>
      </c>
      <c r="E13" t="s">
        <v>47</v>
      </c>
      <c r="G13" t="s">
        <v>21</v>
      </c>
      <c r="H13" t="s">
        <v>3</v>
      </c>
      <c r="I13" t="s">
        <v>93</v>
      </c>
      <c r="J13" t="s">
        <v>93</v>
      </c>
      <c r="K13" t="s">
        <v>39</v>
      </c>
      <c r="L13" t="s">
        <v>96</v>
      </c>
      <c r="M13" t="s">
        <v>17</v>
      </c>
      <c r="N13" t="s">
        <v>39</v>
      </c>
      <c r="O13" t="s">
        <v>17</v>
      </c>
      <c r="P13" t="s">
        <v>92</v>
      </c>
      <c r="Q13" t="s">
        <v>2</v>
      </c>
      <c r="R13" t="s">
        <v>39</v>
      </c>
      <c r="S13" t="s">
        <v>17</v>
      </c>
      <c r="T13" t="s">
        <v>93</v>
      </c>
      <c r="U13" t="s">
        <v>93</v>
      </c>
    </row>
    <row r="14" spans="1:26" x14ac:dyDescent="0.25">
      <c r="A14" t="str">
        <f>[1]lookup!$D$4</f>
        <v>Campus</v>
      </c>
      <c r="B14" t="s">
        <v>91</v>
      </c>
      <c r="D14" t="s">
        <v>60</v>
      </c>
      <c r="E14" t="s">
        <v>48</v>
      </c>
      <c r="G14" s="46" t="s">
        <v>16</v>
      </c>
      <c r="H14" t="s">
        <v>21</v>
      </c>
      <c r="I14" t="s">
        <v>17</v>
      </c>
      <c r="J14" t="s">
        <v>17</v>
      </c>
      <c r="K14" t="s">
        <v>8</v>
      </c>
      <c r="L14" t="s">
        <v>97</v>
      </c>
      <c r="N14" t="s">
        <v>8</v>
      </c>
      <c r="P14" t="s">
        <v>21</v>
      </c>
      <c r="Q14" t="s">
        <v>39</v>
      </c>
      <c r="R14" t="s">
        <v>8</v>
      </c>
      <c r="T14" t="s">
        <v>17</v>
      </c>
      <c r="U14" t="s">
        <v>17</v>
      </c>
    </row>
    <row r="15" spans="1:26" x14ac:dyDescent="0.25">
      <c r="A15" t="str">
        <f>[1]lookup!$D$4</f>
        <v>Campus</v>
      </c>
      <c r="B15" t="s">
        <v>31</v>
      </c>
      <c r="D15" t="s">
        <v>61</v>
      </c>
      <c r="E15" t="s">
        <v>49</v>
      </c>
      <c r="G15" s="46" t="s">
        <v>17</v>
      </c>
      <c r="H15" t="s">
        <v>93</v>
      </c>
      <c r="K15" t="s">
        <v>35</v>
      </c>
      <c r="L15" t="s">
        <v>92</v>
      </c>
      <c r="N15" t="s">
        <v>35</v>
      </c>
      <c r="P15" t="s">
        <v>93</v>
      </c>
      <c r="Q15" t="s">
        <v>8</v>
      </c>
      <c r="R15" t="s">
        <v>35</v>
      </c>
    </row>
    <row r="16" spans="1:26" x14ac:dyDescent="0.25">
      <c r="A16" t="str">
        <f>[1]lookup!$D$4</f>
        <v>Campus</v>
      </c>
      <c r="B16" t="s">
        <v>10</v>
      </c>
      <c r="D16" t="s">
        <v>62</v>
      </c>
      <c r="E16" t="s">
        <v>50</v>
      </c>
      <c r="H16" t="s">
        <v>94</v>
      </c>
      <c r="K16" t="s">
        <v>37</v>
      </c>
      <c r="L16" t="s">
        <v>3</v>
      </c>
      <c r="N16" t="s">
        <v>43</v>
      </c>
      <c r="P16" t="s">
        <v>17</v>
      </c>
      <c r="Q16" t="s">
        <v>35</v>
      </c>
      <c r="R16" t="s">
        <v>37</v>
      </c>
    </row>
    <row r="17" spans="1:18" x14ac:dyDescent="0.25">
      <c r="A17" t="str">
        <f>[1]lookup!$D$4</f>
        <v>Campus</v>
      </c>
      <c r="B17" t="s">
        <v>1</v>
      </c>
      <c r="D17" t="s">
        <v>51</v>
      </c>
      <c r="E17" t="s">
        <v>51</v>
      </c>
      <c r="H17" t="s">
        <v>17</v>
      </c>
      <c r="K17" t="s">
        <v>92</v>
      </c>
      <c r="L17" t="s">
        <v>21</v>
      </c>
      <c r="N17" t="s">
        <v>92</v>
      </c>
      <c r="P17" t="s">
        <v>21</v>
      </c>
      <c r="Q17" t="s">
        <v>43</v>
      </c>
      <c r="R17" t="s">
        <v>92</v>
      </c>
    </row>
    <row r="18" spans="1:18" x14ac:dyDescent="0.25">
      <c r="A18" t="str">
        <f>[1]lookup!$D$4</f>
        <v>Campus</v>
      </c>
      <c r="B18" t="s">
        <v>12</v>
      </c>
      <c r="K18" t="s">
        <v>3</v>
      </c>
      <c r="L18" t="s">
        <v>93</v>
      </c>
      <c r="N18" t="s">
        <v>3</v>
      </c>
      <c r="P18" t="s">
        <v>28</v>
      </c>
      <c r="Q18" t="s">
        <v>96</v>
      </c>
      <c r="R18" t="s">
        <v>3</v>
      </c>
    </row>
    <row r="19" spans="1:18" x14ac:dyDescent="0.25">
      <c r="A19" t="str">
        <f>[1]lookup!$D$4</f>
        <v>Campus</v>
      </c>
      <c r="B19" t="s">
        <v>32</v>
      </c>
      <c r="K19" t="s">
        <v>21</v>
      </c>
      <c r="L19" t="s">
        <v>40</v>
      </c>
      <c r="N19" t="s">
        <v>21</v>
      </c>
      <c r="P19" t="s">
        <v>17</v>
      </c>
      <c r="Q19" t="s">
        <v>99</v>
      </c>
      <c r="R19" t="s">
        <v>21</v>
      </c>
    </row>
    <row r="20" spans="1:18" x14ac:dyDescent="0.25">
      <c r="A20" t="str">
        <f>[1]lookup!$D$4</f>
        <v>Campus</v>
      </c>
      <c r="B20" t="s">
        <v>2</v>
      </c>
      <c r="K20" t="s">
        <v>93</v>
      </c>
      <c r="L20" t="s">
        <v>17</v>
      </c>
      <c r="N20" t="s">
        <v>93</v>
      </c>
      <c r="Q20" t="s">
        <v>92</v>
      </c>
      <c r="R20" t="s">
        <v>93</v>
      </c>
    </row>
    <row r="21" spans="1:18" x14ac:dyDescent="0.25">
      <c r="A21" t="str">
        <f>[1]lookup!$D$4</f>
        <v>Campus</v>
      </c>
      <c r="B21" t="s">
        <v>8</v>
      </c>
      <c r="K21" t="s">
        <v>40</v>
      </c>
      <c r="N21" t="s">
        <v>40</v>
      </c>
      <c r="Q21" t="s">
        <v>3</v>
      </c>
      <c r="R21" t="s">
        <v>40</v>
      </c>
    </row>
    <row r="22" spans="1:18" x14ac:dyDescent="0.25">
      <c r="A22" t="str">
        <f>[1]lookup!$D$4</f>
        <v>Campus</v>
      </c>
      <c r="B22" t="s">
        <v>92</v>
      </c>
      <c r="K22" t="s">
        <v>17</v>
      </c>
      <c r="N22" t="s">
        <v>17</v>
      </c>
      <c r="Q22" t="s">
        <v>93</v>
      </c>
      <c r="R22" t="s">
        <v>17</v>
      </c>
    </row>
    <row r="23" spans="1:18" x14ac:dyDescent="0.25">
      <c r="A23" t="str">
        <f>[1]lookup!$D$4</f>
        <v>Campus</v>
      </c>
      <c r="B23" t="s">
        <v>3</v>
      </c>
      <c r="Q23" t="s">
        <v>29</v>
      </c>
    </row>
    <row r="24" spans="1:18" x14ac:dyDescent="0.25">
      <c r="A24" t="str">
        <f>[1]lookup!$D$4</f>
        <v>Campus</v>
      </c>
      <c r="B24" t="s">
        <v>21</v>
      </c>
      <c r="Q24" t="s">
        <v>17</v>
      </c>
    </row>
    <row r="25" spans="1:18" x14ac:dyDescent="0.25">
      <c r="A25" t="str">
        <f>[1]lookup!$D$4</f>
        <v>Campus</v>
      </c>
      <c r="B25" t="s">
        <v>93</v>
      </c>
    </row>
    <row r="26" spans="1:18" x14ac:dyDescent="0.25">
      <c r="A26" t="str">
        <f>[1]lookup!$D$4</f>
        <v>Campus</v>
      </c>
      <c r="B26" t="s">
        <v>17</v>
      </c>
    </row>
    <row r="27" spans="1:18" x14ac:dyDescent="0.25">
      <c r="A27" t="str">
        <f>[1]lookup!$D$5</f>
        <v>Consolidated Youth Children Exposed to Violence</v>
      </c>
      <c r="B27" t="s">
        <v>91</v>
      </c>
    </row>
    <row r="28" spans="1:18" x14ac:dyDescent="0.25">
      <c r="A28" t="str">
        <f>[1]lookup!$D$5</f>
        <v>Consolidated Youth Children Exposed to Violence</v>
      </c>
      <c r="B28" t="s">
        <v>31</v>
      </c>
    </row>
    <row r="29" spans="1:18" x14ac:dyDescent="0.25">
      <c r="A29" t="str">
        <f>[1]lookup!$D$5</f>
        <v>Consolidated Youth Children Exposed to Violence</v>
      </c>
      <c r="B29" t="s">
        <v>24</v>
      </c>
    </row>
    <row r="30" spans="1:18" x14ac:dyDescent="0.25">
      <c r="A30" t="str">
        <f>[1]lookup!$D$5</f>
        <v>Consolidated Youth Children Exposed to Violence</v>
      </c>
      <c r="B30" t="s">
        <v>25</v>
      </c>
    </row>
    <row r="31" spans="1:18" x14ac:dyDescent="0.25">
      <c r="A31" t="str">
        <f>[1]lookup!$D$5</f>
        <v>Consolidated Youth Children Exposed to Violence</v>
      </c>
      <c r="B31" t="s">
        <v>10</v>
      </c>
    </row>
    <row r="32" spans="1:18" x14ac:dyDescent="0.25">
      <c r="A32" t="str">
        <f>[1]lookup!$D$5</f>
        <v>Consolidated Youth Children Exposed to Violence</v>
      </c>
      <c r="B32" t="s">
        <v>1</v>
      </c>
    </row>
    <row r="33" spans="1:2" x14ac:dyDescent="0.25">
      <c r="A33" t="str">
        <f>[1]lookup!$D$5</f>
        <v>Consolidated Youth Children Exposed to Violence</v>
      </c>
      <c r="B33" t="s">
        <v>26</v>
      </c>
    </row>
    <row r="34" spans="1:2" x14ac:dyDescent="0.25">
      <c r="A34" t="str">
        <f>[1]lookup!$D$5</f>
        <v>Consolidated Youth Children Exposed to Violence</v>
      </c>
      <c r="B34" t="s">
        <v>27</v>
      </c>
    </row>
    <row r="35" spans="1:2" x14ac:dyDescent="0.25">
      <c r="A35" t="str">
        <f>[1]lookup!$D$5</f>
        <v>Consolidated Youth Children Exposed to Violence</v>
      </c>
      <c r="B35" t="s">
        <v>2</v>
      </c>
    </row>
    <row r="36" spans="1:2" x14ac:dyDescent="0.25">
      <c r="A36" t="str">
        <f>[1]lookup!$D$5</f>
        <v>Consolidated Youth Children Exposed to Violence</v>
      </c>
      <c r="B36" t="s">
        <v>8</v>
      </c>
    </row>
    <row r="37" spans="1:2" x14ac:dyDescent="0.25">
      <c r="A37" t="str">
        <f>[1]lookup!$D$5</f>
        <v>Consolidated Youth Children Exposed to Violence</v>
      </c>
      <c r="B37" t="s">
        <v>92</v>
      </c>
    </row>
    <row r="38" spans="1:2" x14ac:dyDescent="0.25">
      <c r="A38" t="str">
        <f>[1]lookup!$D$5</f>
        <v>Consolidated Youth Children Exposed to Violence</v>
      </c>
      <c r="B38" t="s">
        <v>3</v>
      </c>
    </row>
    <row r="39" spans="1:2" x14ac:dyDescent="0.25">
      <c r="A39" t="str">
        <f>[1]lookup!$D$5</f>
        <v>Consolidated Youth Children Exposed to Violence</v>
      </c>
      <c r="B39" t="s">
        <v>21</v>
      </c>
    </row>
    <row r="40" spans="1:2" x14ac:dyDescent="0.25">
      <c r="A40" t="str">
        <f>[1]lookup!$D$5</f>
        <v>Consolidated Youth Children Exposed to Violence</v>
      </c>
      <c r="B40" t="s">
        <v>93</v>
      </c>
    </row>
    <row r="41" spans="1:2" x14ac:dyDescent="0.25">
      <c r="A41" t="str">
        <f>[1]lookup!$D$5</f>
        <v>Consolidated Youth Children Exposed to Violence</v>
      </c>
      <c r="B41" t="s">
        <v>94</v>
      </c>
    </row>
    <row r="42" spans="1:2" x14ac:dyDescent="0.25">
      <c r="A42" t="str">
        <f>[1]lookup!$D$5</f>
        <v>Consolidated Youth Children Exposed to Violence</v>
      </c>
      <c r="B42" t="s">
        <v>17</v>
      </c>
    </row>
    <row r="43" spans="1:2" x14ac:dyDescent="0.25">
      <c r="A43" t="str">
        <f>[1]lookup!$D$6</f>
        <v>Culturally Specific Services Program</v>
      </c>
      <c r="B43" t="s">
        <v>91</v>
      </c>
    </row>
    <row r="44" spans="1:2" x14ac:dyDescent="0.25">
      <c r="A44" t="str">
        <f>[1]lookup!$D$6</f>
        <v>Culturally Specific Services Program</v>
      </c>
      <c r="B44" t="s">
        <v>31</v>
      </c>
    </row>
    <row r="45" spans="1:2" x14ac:dyDescent="0.25">
      <c r="A45" t="str">
        <f>[1]lookup!$D$6</f>
        <v>Culturally Specific Services Program</v>
      </c>
      <c r="B45" t="s">
        <v>10</v>
      </c>
    </row>
    <row r="46" spans="1:2" x14ac:dyDescent="0.25">
      <c r="A46" t="str">
        <f>[1]lookup!$D$6</f>
        <v>Culturally Specific Services Program</v>
      </c>
      <c r="B46" t="s">
        <v>1</v>
      </c>
    </row>
    <row r="47" spans="1:2" x14ac:dyDescent="0.25">
      <c r="A47" t="str">
        <f>[1]lookup!$D$6</f>
        <v>Culturally Specific Services Program</v>
      </c>
      <c r="B47" t="s">
        <v>12</v>
      </c>
    </row>
    <row r="48" spans="1:2" x14ac:dyDescent="0.25">
      <c r="A48" t="str">
        <f>[1]lookup!$D$6</f>
        <v>Culturally Specific Services Program</v>
      </c>
      <c r="B48" t="s">
        <v>32</v>
      </c>
    </row>
    <row r="49" spans="1:2" x14ac:dyDescent="0.25">
      <c r="A49" t="str">
        <f>[1]lookup!$D$6</f>
        <v>Culturally Specific Services Program</v>
      </c>
      <c r="B49" t="s">
        <v>2</v>
      </c>
    </row>
    <row r="50" spans="1:2" x14ac:dyDescent="0.25">
      <c r="A50" t="str">
        <f>[1]lookup!$D$6</f>
        <v>Culturally Specific Services Program</v>
      </c>
      <c r="B50" t="s">
        <v>8</v>
      </c>
    </row>
    <row r="51" spans="1:2" x14ac:dyDescent="0.25">
      <c r="A51" t="str">
        <f>[1]lookup!$D$6</f>
        <v>Culturally Specific Services Program</v>
      </c>
      <c r="B51" t="s">
        <v>92</v>
      </c>
    </row>
    <row r="52" spans="1:2" x14ac:dyDescent="0.25">
      <c r="A52" t="str">
        <f>[1]lookup!$D$6</f>
        <v>Culturally Specific Services Program</v>
      </c>
      <c r="B52" t="s">
        <v>3</v>
      </c>
    </row>
    <row r="53" spans="1:2" x14ac:dyDescent="0.25">
      <c r="A53" t="str">
        <f>[1]lookup!$D$6</f>
        <v>Culturally Specific Services Program</v>
      </c>
      <c r="B53" t="s">
        <v>21</v>
      </c>
    </row>
    <row r="54" spans="1:2" x14ac:dyDescent="0.25">
      <c r="A54" t="str">
        <f>[1]lookup!$D$6</f>
        <v>Culturally Specific Services Program</v>
      </c>
      <c r="B54" t="s">
        <v>93</v>
      </c>
    </row>
    <row r="55" spans="1:2" x14ac:dyDescent="0.25">
      <c r="A55" t="str">
        <f>[1]lookup!$D$6</f>
        <v>Culturally Specific Services Program</v>
      </c>
      <c r="B55" t="s">
        <v>17</v>
      </c>
    </row>
    <row r="56" spans="1:2" x14ac:dyDescent="0.25">
      <c r="A56" t="str">
        <f>[1]lookup!$D$7</f>
        <v>Disability Program</v>
      </c>
      <c r="B56" t="s">
        <v>91</v>
      </c>
    </row>
    <row r="57" spans="1:2" x14ac:dyDescent="0.25">
      <c r="A57" t="str">
        <f>[1]lookup!$D$7</f>
        <v>Disability Program</v>
      </c>
      <c r="B57" t="s">
        <v>31</v>
      </c>
    </row>
    <row r="58" spans="1:2" x14ac:dyDescent="0.25">
      <c r="A58" t="str">
        <f>[1]lookup!$D$7</f>
        <v>Disability Program</v>
      </c>
      <c r="B58" t="s">
        <v>10</v>
      </c>
    </row>
    <row r="59" spans="1:2" x14ac:dyDescent="0.25">
      <c r="A59" t="str">
        <f>[1]lookup!$D$7</f>
        <v>Disability Program</v>
      </c>
      <c r="B59" t="s">
        <v>1</v>
      </c>
    </row>
    <row r="60" spans="1:2" x14ac:dyDescent="0.25">
      <c r="A60" t="str">
        <f>[1]lookup!$D$7</f>
        <v>Disability Program</v>
      </c>
      <c r="B60" t="s">
        <v>12</v>
      </c>
    </row>
    <row r="61" spans="1:2" x14ac:dyDescent="0.25">
      <c r="A61" t="str">
        <f>[1]lookup!$D$7</f>
        <v>Disability Program</v>
      </c>
      <c r="B61" t="s">
        <v>32</v>
      </c>
    </row>
    <row r="62" spans="1:2" x14ac:dyDescent="0.25">
      <c r="A62" t="str">
        <f>[1]lookup!$D$7</f>
        <v>Disability Program</v>
      </c>
      <c r="B62" t="s">
        <v>2</v>
      </c>
    </row>
    <row r="63" spans="1:2" x14ac:dyDescent="0.25">
      <c r="A63" t="str">
        <f>[1]lookup!$D$7</f>
        <v>Disability Program</v>
      </c>
      <c r="B63" t="s">
        <v>8</v>
      </c>
    </row>
    <row r="64" spans="1:2" x14ac:dyDescent="0.25">
      <c r="A64" t="str">
        <f>[1]lookup!$D$7</f>
        <v>Disability Program</v>
      </c>
      <c r="B64" t="s">
        <v>92</v>
      </c>
    </row>
    <row r="65" spans="1:2" x14ac:dyDescent="0.25">
      <c r="A65" t="str">
        <f>[1]lookup!$D$7</f>
        <v>Disability Program</v>
      </c>
      <c r="B65" t="s">
        <v>3</v>
      </c>
    </row>
    <row r="66" spans="1:2" x14ac:dyDescent="0.25">
      <c r="A66" t="str">
        <f>[1]lookup!$D$7</f>
        <v>Disability Program</v>
      </c>
      <c r="B66" t="s">
        <v>21</v>
      </c>
    </row>
    <row r="67" spans="1:2" x14ac:dyDescent="0.25">
      <c r="A67" t="str">
        <f>[1]lookup!$D$7</f>
        <v>Disability Program</v>
      </c>
      <c r="B67" t="s">
        <v>93</v>
      </c>
    </row>
    <row r="68" spans="1:2" x14ac:dyDescent="0.25">
      <c r="A68" t="str">
        <f>[1]lookup!$D$7</f>
        <v>Disability Program</v>
      </c>
      <c r="B68" t="s">
        <v>17</v>
      </c>
    </row>
    <row r="69" spans="1:2" x14ac:dyDescent="0.25">
      <c r="A69" t="str">
        <f>[1]lookup!$D$8</f>
        <v>Improving Criminal Justice Response</v>
      </c>
      <c r="B69" t="s">
        <v>91</v>
      </c>
    </row>
    <row r="70" spans="1:2" x14ac:dyDescent="0.25">
      <c r="A70" t="str">
        <f>[1]lookup!$D$8</f>
        <v>Improving Criminal Justice Response</v>
      </c>
      <c r="B70" t="s">
        <v>31</v>
      </c>
    </row>
    <row r="71" spans="1:2" x14ac:dyDescent="0.25">
      <c r="A71" t="str">
        <f>[1]lookup!$D$8</f>
        <v>Improving Criminal Justice Response</v>
      </c>
      <c r="B71" t="s">
        <v>95</v>
      </c>
    </row>
    <row r="72" spans="1:2" x14ac:dyDescent="0.25">
      <c r="A72" t="str">
        <f>[1]lookup!$D$8</f>
        <v>Improving Criminal Justice Response</v>
      </c>
      <c r="B72" t="s">
        <v>10</v>
      </c>
    </row>
    <row r="73" spans="1:2" x14ac:dyDescent="0.25">
      <c r="A73" t="str">
        <f>[1]lookup!$D$8</f>
        <v>Improving Criminal Justice Response</v>
      </c>
      <c r="B73" t="s">
        <v>34</v>
      </c>
    </row>
    <row r="74" spans="1:2" x14ac:dyDescent="0.25">
      <c r="A74" t="str">
        <f>[1]lookup!$D$8</f>
        <v>Improving Criminal Justice Response</v>
      </c>
      <c r="B74" t="s">
        <v>1</v>
      </c>
    </row>
    <row r="75" spans="1:2" x14ac:dyDescent="0.25">
      <c r="A75" t="str">
        <f>[1]lookup!$D$8</f>
        <v>Improving Criminal Justice Response</v>
      </c>
      <c r="B75" t="s">
        <v>36</v>
      </c>
    </row>
    <row r="76" spans="1:2" x14ac:dyDescent="0.25">
      <c r="A76" t="str">
        <f>[1]lookup!$D$8</f>
        <v>Improving Criminal Justice Response</v>
      </c>
      <c r="B76" t="s">
        <v>42</v>
      </c>
    </row>
    <row r="77" spans="1:2" x14ac:dyDescent="0.25">
      <c r="A77" t="str">
        <f>[1]lookup!$D$8</f>
        <v>Improving Criminal Justice Response</v>
      </c>
      <c r="B77" t="s">
        <v>12</v>
      </c>
    </row>
    <row r="78" spans="1:2" x14ac:dyDescent="0.25">
      <c r="A78" t="str">
        <f>[1]lookup!$D$8</f>
        <v>Improving Criminal Justice Response</v>
      </c>
      <c r="B78" t="s">
        <v>27</v>
      </c>
    </row>
    <row r="79" spans="1:2" x14ac:dyDescent="0.25">
      <c r="A79" t="str">
        <f>[1]lookup!$D$8</f>
        <v>Improving Criminal Justice Response</v>
      </c>
      <c r="B79" t="s">
        <v>2</v>
      </c>
    </row>
    <row r="80" spans="1:2" x14ac:dyDescent="0.25">
      <c r="A80" t="str">
        <f>[1]lookup!$D$8</f>
        <v>Improving Criminal Justice Response</v>
      </c>
      <c r="B80" t="s">
        <v>39</v>
      </c>
    </row>
    <row r="81" spans="1:2" x14ac:dyDescent="0.25">
      <c r="A81" t="str">
        <f>[1]lookup!$D$8</f>
        <v>Improving Criminal Justice Response</v>
      </c>
      <c r="B81" t="s">
        <v>8</v>
      </c>
    </row>
    <row r="82" spans="1:2" x14ac:dyDescent="0.25">
      <c r="A82" t="str">
        <f>[1]lookup!$D$8</f>
        <v>Improving Criminal Justice Response</v>
      </c>
      <c r="B82" t="s">
        <v>35</v>
      </c>
    </row>
    <row r="83" spans="1:2" x14ac:dyDescent="0.25">
      <c r="A83" t="str">
        <f>[1]lookup!$D$8</f>
        <v>Improving Criminal Justice Response</v>
      </c>
      <c r="B83" t="s">
        <v>37</v>
      </c>
    </row>
    <row r="84" spans="1:2" x14ac:dyDescent="0.25">
      <c r="A84" t="str">
        <f>[1]lookup!$D$8</f>
        <v>Improving Criminal Justice Response</v>
      </c>
      <c r="B84" t="s">
        <v>92</v>
      </c>
    </row>
    <row r="85" spans="1:2" x14ac:dyDescent="0.25">
      <c r="A85" t="str">
        <f>[1]lookup!$D$8</f>
        <v>Improving Criminal Justice Response</v>
      </c>
      <c r="B85" t="s">
        <v>3</v>
      </c>
    </row>
    <row r="86" spans="1:2" x14ac:dyDescent="0.25">
      <c r="A86" t="str">
        <f>[1]lookup!$D$8</f>
        <v>Improving Criminal Justice Response</v>
      </c>
      <c r="B86" t="s">
        <v>21</v>
      </c>
    </row>
    <row r="87" spans="1:2" x14ac:dyDescent="0.25">
      <c r="A87" t="str">
        <f>[1]lookup!$D$8</f>
        <v>Improving Criminal Justice Response</v>
      </c>
      <c r="B87" t="s">
        <v>93</v>
      </c>
    </row>
    <row r="88" spans="1:2" x14ac:dyDescent="0.25">
      <c r="A88" t="str">
        <f>[1]lookup!$D$8</f>
        <v>Improving Criminal Justice Response</v>
      </c>
      <c r="B88" t="s">
        <v>40</v>
      </c>
    </row>
    <row r="89" spans="1:2" x14ac:dyDescent="0.25">
      <c r="A89" t="str">
        <f>[1]lookup!$D$8</f>
        <v>Improving Criminal Justice Response</v>
      </c>
      <c r="B89" t="s">
        <v>17</v>
      </c>
    </row>
    <row r="90" spans="1:2" x14ac:dyDescent="0.25">
      <c r="A90" t="str">
        <f>[1]lookup!$D$9</f>
        <v>Justice for Families</v>
      </c>
      <c r="B90" t="s">
        <v>91</v>
      </c>
    </row>
    <row r="91" spans="1:2" x14ac:dyDescent="0.25">
      <c r="A91" t="str">
        <f>[1]lookup!$D$9</f>
        <v>Justice for Families</v>
      </c>
      <c r="B91" t="s">
        <v>31</v>
      </c>
    </row>
    <row r="92" spans="1:2" x14ac:dyDescent="0.25">
      <c r="A92" t="str">
        <f>[1]lookup!$D$9</f>
        <v>Justice for Families</v>
      </c>
      <c r="B92" t="s">
        <v>95</v>
      </c>
    </row>
    <row r="93" spans="1:2" x14ac:dyDescent="0.25">
      <c r="A93" t="str">
        <f>[1]lookup!$D$9</f>
        <v>Justice for Families</v>
      </c>
      <c r="B93" t="s">
        <v>10</v>
      </c>
    </row>
    <row r="94" spans="1:2" x14ac:dyDescent="0.25">
      <c r="A94" t="str">
        <f>[1]lookup!$D$9</f>
        <v>Justice for Families</v>
      </c>
      <c r="B94" t="s">
        <v>34</v>
      </c>
    </row>
    <row r="95" spans="1:2" x14ac:dyDescent="0.25">
      <c r="A95" t="str">
        <f>[1]lookup!$D$9</f>
        <v>Justice for Families</v>
      </c>
      <c r="B95" t="s">
        <v>1</v>
      </c>
    </row>
    <row r="96" spans="1:2" x14ac:dyDescent="0.25">
      <c r="A96" t="str">
        <f>[1]lookup!$D$9</f>
        <v>Justice for Families</v>
      </c>
      <c r="B96" t="s">
        <v>12</v>
      </c>
    </row>
    <row r="97" spans="1:2" x14ac:dyDescent="0.25">
      <c r="A97" t="str">
        <f>[1]lookup!$D$9</f>
        <v>Justice for Families</v>
      </c>
      <c r="B97" t="s">
        <v>32</v>
      </c>
    </row>
    <row r="98" spans="1:2" x14ac:dyDescent="0.25">
      <c r="A98" t="str">
        <f>[1]lookup!$D$9</f>
        <v>Justice for Families</v>
      </c>
      <c r="B98" t="s">
        <v>2</v>
      </c>
    </row>
    <row r="99" spans="1:2" x14ac:dyDescent="0.25">
      <c r="A99" t="str">
        <f>[1]lookup!$D$9</f>
        <v>Justice for Families</v>
      </c>
      <c r="B99" t="s">
        <v>39</v>
      </c>
    </row>
    <row r="100" spans="1:2" x14ac:dyDescent="0.25">
      <c r="A100" t="str">
        <f>[1]lookup!$D$9</f>
        <v>Justice for Families</v>
      </c>
      <c r="B100" t="s">
        <v>8</v>
      </c>
    </row>
    <row r="101" spans="1:2" x14ac:dyDescent="0.25">
      <c r="A101" t="str">
        <f>[1]lookup!$D$9</f>
        <v>Justice for Families</v>
      </c>
      <c r="B101" t="s">
        <v>96</v>
      </c>
    </row>
    <row r="102" spans="1:2" x14ac:dyDescent="0.25">
      <c r="A102" t="str">
        <f>[1]lookup!$D$9</f>
        <v>Justice for Families</v>
      </c>
      <c r="B102" t="s">
        <v>97</v>
      </c>
    </row>
    <row r="103" spans="1:2" x14ac:dyDescent="0.25">
      <c r="A103" t="str">
        <f>[1]lookup!$D$9</f>
        <v>Justice for Families</v>
      </c>
      <c r="B103" t="s">
        <v>92</v>
      </c>
    </row>
    <row r="104" spans="1:2" x14ac:dyDescent="0.25">
      <c r="A104" t="str">
        <f>[1]lookup!$D$9</f>
        <v>Justice for Families</v>
      </c>
      <c r="B104" t="s">
        <v>3</v>
      </c>
    </row>
    <row r="105" spans="1:2" x14ac:dyDescent="0.25">
      <c r="A105" t="str">
        <f>[1]lookup!$D$9</f>
        <v>Justice for Families</v>
      </c>
      <c r="B105" t="s">
        <v>21</v>
      </c>
    </row>
    <row r="106" spans="1:2" x14ac:dyDescent="0.25">
      <c r="A106" t="str">
        <f>[1]lookup!$D$9</f>
        <v>Justice for Families</v>
      </c>
      <c r="B106" t="s">
        <v>93</v>
      </c>
    </row>
    <row r="107" spans="1:2" x14ac:dyDescent="0.25">
      <c r="A107" t="str">
        <f>[1]lookup!$D$9</f>
        <v>Justice for Families</v>
      </c>
      <c r="B107" t="s">
        <v>40</v>
      </c>
    </row>
    <row r="108" spans="1:2" x14ac:dyDescent="0.25">
      <c r="A108" t="str">
        <f>[1]lookup!$D$9</f>
        <v>Justice for Families</v>
      </c>
      <c r="B108" t="s">
        <v>17</v>
      </c>
    </row>
    <row r="109" spans="1:2" x14ac:dyDescent="0.25">
      <c r="A109" t="str">
        <f>[1]lookup!$D$10</f>
        <v>Legal Assistance for Victims</v>
      </c>
      <c r="B109" t="s">
        <v>91</v>
      </c>
    </row>
    <row r="110" spans="1:2" x14ac:dyDescent="0.25">
      <c r="A110" t="str">
        <f>[1]lookup!$D$10</f>
        <v>Legal Assistance for Victims</v>
      </c>
      <c r="B110" t="s">
        <v>31</v>
      </c>
    </row>
    <row r="111" spans="1:2" x14ac:dyDescent="0.25">
      <c r="A111" t="str">
        <f>[1]lookup!$D$10</f>
        <v>Legal Assistance for Victims</v>
      </c>
      <c r="B111" t="s">
        <v>10</v>
      </c>
    </row>
    <row r="112" spans="1:2" x14ac:dyDescent="0.25">
      <c r="A112" t="str">
        <f>[1]lookup!$D$10</f>
        <v>Legal Assistance for Victims</v>
      </c>
      <c r="B112" t="s">
        <v>1</v>
      </c>
    </row>
    <row r="113" spans="1:2" x14ac:dyDescent="0.25">
      <c r="A113" t="str">
        <f>[1]lookup!$D$10</f>
        <v>Legal Assistance for Victims</v>
      </c>
      <c r="B113" t="s">
        <v>12</v>
      </c>
    </row>
    <row r="114" spans="1:2" x14ac:dyDescent="0.25">
      <c r="A114" t="str">
        <f>[1]lookup!$D$10</f>
        <v>Legal Assistance for Victims</v>
      </c>
      <c r="B114" t="s">
        <v>27</v>
      </c>
    </row>
    <row r="115" spans="1:2" x14ac:dyDescent="0.25">
      <c r="A115" t="str">
        <f>[1]lookup!$D$10</f>
        <v>Legal Assistance for Victims</v>
      </c>
      <c r="B115" t="s">
        <v>2</v>
      </c>
    </row>
    <row r="116" spans="1:2" x14ac:dyDescent="0.25">
      <c r="A116" t="str">
        <f>[1]lookup!$D$10</f>
        <v>Legal Assistance for Victims</v>
      </c>
      <c r="B116" t="s">
        <v>8</v>
      </c>
    </row>
    <row r="117" spans="1:2" x14ac:dyDescent="0.25">
      <c r="A117" t="str">
        <f>[1]lookup!$D$10</f>
        <v>Legal Assistance for Victims</v>
      </c>
      <c r="B117" t="s">
        <v>92</v>
      </c>
    </row>
    <row r="118" spans="1:2" x14ac:dyDescent="0.25">
      <c r="A118" t="str">
        <f>[1]lookup!$D$10</f>
        <v>Legal Assistance for Victims</v>
      </c>
      <c r="B118" t="s">
        <v>4</v>
      </c>
    </row>
    <row r="119" spans="1:2" x14ac:dyDescent="0.25">
      <c r="A119" t="str">
        <f>[1]lookup!$D$10</f>
        <v>Legal Assistance for Victims</v>
      </c>
      <c r="B119" t="s">
        <v>93</v>
      </c>
    </row>
    <row r="120" spans="1:2" x14ac:dyDescent="0.25">
      <c r="A120" t="str">
        <f>[1]lookup!$D$10</f>
        <v>Legal Assistance for Victims</v>
      </c>
      <c r="B120" t="s">
        <v>17</v>
      </c>
    </row>
    <row r="121" spans="1:2" x14ac:dyDescent="0.25">
      <c r="A121" t="str">
        <f>[1]lookup!$D$11</f>
        <v>Rural</v>
      </c>
      <c r="B121" t="s">
        <v>91</v>
      </c>
    </row>
    <row r="122" spans="1:2" x14ac:dyDescent="0.25">
      <c r="A122" t="str">
        <f>[1]lookup!$D$11</f>
        <v>Rural</v>
      </c>
      <c r="B122" t="s">
        <v>31</v>
      </c>
    </row>
    <row r="123" spans="1:2" x14ac:dyDescent="0.25">
      <c r="A123" t="str">
        <f>[1]lookup!$D$11</f>
        <v>Rural</v>
      </c>
      <c r="B123" t="s">
        <v>95</v>
      </c>
    </row>
    <row r="124" spans="1:2" x14ac:dyDescent="0.25">
      <c r="A124" t="str">
        <f>[1]lookup!$D$11</f>
        <v>Rural</v>
      </c>
      <c r="B124" t="s">
        <v>10</v>
      </c>
    </row>
    <row r="125" spans="1:2" x14ac:dyDescent="0.25">
      <c r="A125" t="str">
        <f>[1]lookup!$D$11</f>
        <v>Rural</v>
      </c>
      <c r="B125" t="s">
        <v>34</v>
      </c>
    </row>
    <row r="126" spans="1:2" x14ac:dyDescent="0.25">
      <c r="A126" t="str">
        <f>[1]lookup!$D$11</f>
        <v>Rural</v>
      </c>
      <c r="B126" t="s">
        <v>1</v>
      </c>
    </row>
    <row r="127" spans="1:2" x14ac:dyDescent="0.25">
      <c r="A127" t="str">
        <f>[1]lookup!$D$11</f>
        <v>Rural</v>
      </c>
      <c r="B127" t="s">
        <v>36</v>
      </c>
    </row>
    <row r="128" spans="1:2" x14ac:dyDescent="0.25">
      <c r="A128" t="str">
        <f>[1]lookup!$D$11</f>
        <v>Rural</v>
      </c>
      <c r="B128" t="s">
        <v>42</v>
      </c>
    </row>
    <row r="129" spans="1:2" x14ac:dyDescent="0.25">
      <c r="A129" t="str">
        <f>[1]lookup!$D$11</f>
        <v>Rural</v>
      </c>
      <c r="B129" t="s">
        <v>12</v>
      </c>
    </row>
    <row r="130" spans="1:2" x14ac:dyDescent="0.25">
      <c r="A130" t="str">
        <f>[1]lookup!$D$11</f>
        <v>Rural</v>
      </c>
      <c r="B130" t="s">
        <v>32</v>
      </c>
    </row>
    <row r="131" spans="1:2" x14ac:dyDescent="0.25">
      <c r="A131" t="str">
        <f>[1]lookup!$D$11</f>
        <v>Rural</v>
      </c>
      <c r="B131" t="s">
        <v>2</v>
      </c>
    </row>
    <row r="132" spans="1:2" x14ac:dyDescent="0.25">
      <c r="A132" t="str">
        <f>[1]lookup!$D$11</f>
        <v>Rural</v>
      </c>
      <c r="B132" t="s">
        <v>39</v>
      </c>
    </row>
    <row r="133" spans="1:2" x14ac:dyDescent="0.25">
      <c r="A133" t="str">
        <f>[1]lookup!$D$11</f>
        <v>Rural</v>
      </c>
      <c r="B133" t="s">
        <v>8</v>
      </c>
    </row>
    <row r="134" spans="1:2" x14ac:dyDescent="0.25">
      <c r="A134" t="str">
        <f>[1]lookup!$D$11</f>
        <v>Rural</v>
      </c>
      <c r="B134" t="s">
        <v>35</v>
      </c>
    </row>
    <row r="135" spans="1:2" x14ac:dyDescent="0.25">
      <c r="A135" t="str">
        <f>[1]lookup!$D$11</f>
        <v>Rural</v>
      </c>
      <c r="B135" t="s">
        <v>43</v>
      </c>
    </row>
    <row r="136" spans="1:2" x14ac:dyDescent="0.25">
      <c r="A136" t="str">
        <f>[1]lookup!$D$11</f>
        <v>Rural</v>
      </c>
      <c r="B136" t="s">
        <v>92</v>
      </c>
    </row>
    <row r="137" spans="1:2" x14ac:dyDescent="0.25">
      <c r="A137" t="str">
        <f>[1]lookup!$D$11</f>
        <v>Rural</v>
      </c>
      <c r="B137" t="s">
        <v>3</v>
      </c>
    </row>
    <row r="138" spans="1:2" x14ac:dyDescent="0.25">
      <c r="A138" t="str">
        <f>[1]lookup!$D$11</f>
        <v>Rural</v>
      </c>
      <c r="B138" t="s">
        <v>21</v>
      </c>
    </row>
    <row r="139" spans="1:2" x14ac:dyDescent="0.25">
      <c r="A139" t="str">
        <f>[1]lookup!$D$11</f>
        <v>Rural</v>
      </c>
      <c r="B139" t="s">
        <v>93</v>
      </c>
    </row>
    <row r="140" spans="1:2" x14ac:dyDescent="0.25">
      <c r="A140" t="str">
        <f>[1]lookup!$D$11</f>
        <v>Rural</v>
      </c>
      <c r="B140" t="s">
        <v>40</v>
      </c>
    </row>
    <row r="141" spans="1:2" x14ac:dyDescent="0.25">
      <c r="A141" t="str">
        <f>[1]lookup!$D$11</f>
        <v>Rural</v>
      </c>
      <c r="B141" t="s">
        <v>17</v>
      </c>
    </row>
    <row r="142" spans="1:2" x14ac:dyDescent="0.25">
      <c r="A142" t="str">
        <f>[1]lookup!$D$12</f>
        <v>SASP-Culturally Specific Services</v>
      </c>
      <c r="B142" t="s">
        <v>91</v>
      </c>
    </row>
    <row r="143" spans="1:2" x14ac:dyDescent="0.25">
      <c r="A143" t="str">
        <f>[1]lookup!$D$12</f>
        <v>SASP-Culturally Specific Services</v>
      </c>
      <c r="B143" t="s">
        <v>31</v>
      </c>
    </row>
    <row r="144" spans="1:2" x14ac:dyDescent="0.25">
      <c r="A144" t="str">
        <f>[1]lookup!$D$12</f>
        <v>SASP-Culturally Specific Services</v>
      </c>
      <c r="B144" t="s">
        <v>10</v>
      </c>
    </row>
    <row r="145" spans="1:2" x14ac:dyDescent="0.25">
      <c r="A145" t="str">
        <f>[1]lookup!$D$12</f>
        <v>SASP-Culturally Specific Services</v>
      </c>
      <c r="B145" t="s">
        <v>1</v>
      </c>
    </row>
    <row r="146" spans="1:2" x14ac:dyDescent="0.25">
      <c r="A146" t="str">
        <f>[1]lookup!$D$12</f>
        <v>SASP-Culturally Specific Services</v>
      </c>
      <c r="B146" t="s">
        <v>12</v>
      </c>
    </row>
    <row r="147" spans="1:2" x14ac:dyDescent="0.25">
      <c r="A147" t="str">
        <f>[1]lookup!$D$12</f>
        <v>SASP-Culturally Specific Services</v>
      </c>
      <c r="B147" t="s">
        <v>32</v>
      </c>
    </row>
    <row r="148" spans="1:2" x14ac:dyDescent="0.25">
      <c r="A148" t="str">
        <f>[1]lookup!$D$12</f>
        <v>SASP-Culturally Specific Services</v>
      </c>
      <c r="B148" t="s">
        <v>2</v>
      </c>
    </row>
    <row r="149" spans="1:2" x14ac:dyDescent="0.25">
      <c r="A149" t="str">
        <f>[1]lookup!$D$12</f>
        <v>SASP-Culturally Specific Services</v>
      </c>
      <c r="B149" t="s">
        <v>8</v>
      </c>
    </row>
    <row r="150" spans="1:2" x14ac:dyDescent="0.25">
      <c r="A150" t="str">
        <f>[1]lookup!$D$12</f>
        <v>SASP-Culturally Specific Services</v>
      </c>
      <c r="B150" t="s">
        <v>92</v>
      </c>
    </row>
    <row r="151" spans="1:2" x14ac:dyDescent="0.25">
      <c r="A151" t="str">
        <f>[1]lookup!$D$12</f>
        <v>SASP-Culturally Specific Services</v>
      </c>
      <c r="B151" t="s">
        <v>21</v>
      </c>
    </row>
    <row r="152" spans="1:2" x14ac:dyDescent="0.25">
      <c r="A152" t="str">
        <f>[1]lookup!$D$12</f>
        <v>SASP-Culturally Specific Services</v>
      </c>
      <c r="B152" t="s">
        <v>93</v>
      </c>
    </row>
    <row r="153" spans="1:2" x14ac:dyDescent="0.25">
      <c r="A153" t="str">
        <f>[1]lookup!$D$12</f>
        <v>SASP-Culturally Specific Services</v>
      </c>
      <c r="B153" t="s">
        <v>17</v>
      </c>
    </row>
    <row r="154" spans="1:2" x14ac:dyDescent="0.25">
      <c r="A154" t="str">
        <f>[1]lookup!$D$13</f>
        <v>Transitional Housing</v>
      </c>
      <c r="B154" t="s">
        <v>91</v>
      </c>
    </row>
    <row r="155" spans="1:2" x14ac:dyDescent="0.25">
      <c r="A155" t="str">
        <f>[1]lookup!$D$13</f>
        <v>Transitional Housing</v>
      </c>
      <c r="B155" t="s">
        <v>31</v>
      </c>
    </row>
    <row r="156" spans="1:2" x14ac:dyDescent="0.25">
      <c r="A156" t="str">
        <f>[1]lookup!$D$13</f>
        <v>Transitional Housing</v>
      </c>
      <c r="B156" t="s">
        <v>46</v>
      </c>
    </row>
    <row r="157" spans="1:2" x14ac:dyDescent="0.25">
      <c r="A157" t="str">
        <f>[1]lookup!$D$13</f>
        <v>Transitional Housing</v>
      </c>
      <c r="B157" t="s">
        <v>98</v>
      </c>
    </row>
    <row r="158" spans="1:2" x14ac:dyDescent="0.25">
      <c r="A158" t="str">
        <f>[1]lookup!$D$13</f>
        <v>Transitional Housing</v>
      </c>
      <c r="B158" t="s">
        <v>10</v>
      </c>
    </row>
    <row r="159" spans="1:2" x14ac:dyDescent="0.25">
      <c r="A159" t="str">
        <f>[1]lookup!$D$13</f>
        <v>Transitional Housing</v>
      </c>
      <c r="B159" t="s">
        <v>1</v>
      </c>
    </row>
    <row r="160" spans="1:2" x14ac:dyDescent="0.25">
      <c r="A160" t="str">
        <f>[1]lookup!$D$13</f>
        <v>Transitional Housing</v>
      </c>
      <c r="B160" t="s">
        <v>12</v>
      </c>
    </row>
    <row r="161" spans="1:2" x14ac:dyDescent="0.25">
      <c r="A161" t="str">
        <f>[1]lookup!$D$13</f>
        <v>Transitional Housing</v>
      </c>
      <c r="B161" t="s">
        <v>27</v>
      </c>
    </row>
    <row r="162" spans="1:2" x14ac:dyDescent="0.25">
      <c r="A162" t="str">
        <f>[1]lookup!$D$13</f>
        <v>Transitional Housing</v>
      </c>
      <c r="B162" t="s">
        <v>2</v>
      </c>
    </row>
    <row r="163" spans="1:2" x14ac:dyDescent="0.25">
      <c r="A163" t="str">
        <f>[1]lookup!$D$13</f>
        <v>Transitional Housing</v>
      </c>
      <c r="B163" t="s">
        <v>8</v>
      </c>
    </row>
    <row r="164" spans="1:2" x14ac:dyDescent="0.25">
      <c r="A164" t="str">
        <f>[1]lookup!$D$13</f>
        <v>Transitional Housing</v>
      </c>
      <c r="B164" t="s">
        <v>96</v>
      </c>
    </row>
    <row r="165" spans="1:2" x14ac:dyDescent="0.25">
      <c r="A165" t="str">
        <f>[1]lookup!$D$13</f>
        <v>Transitional Housing</v>
      </c>
      <c r="B165" t="s">
        <v>92</v>
      </c>
    </row>
    <row r="166" spans="1:2" x14ac:dyDescent="0.25">
      <c r="A166" t="str">
        <f>[1]lookup!$D$13</f>
        <v>Transitional Housing</v>
      </c>
      <c r="B166" t="s">
        <v>21</v>
      </c>
    </row>
    <row r="167" spans="1:2" x14ac:dyDescent="0.25">
      <c r="A167" t="str">
        <f>[1]lookup!$D$13</f>
        <v>Transitional Housing</v>
      </c>
      <c r="B167" t="s">
        <v>93</v>
      </c>
    </row>
    <row r="168" spans="1:2" x14ac:dyDescent="0.25">
      <c r="A168" t="str">
        <f>[1]lookup!$D$13</f>
        <v>Transitional Housing</v>
      </c>
      <c r="B168" t="s">
        <v>17</v>
      </c>
    </row>
    <row r="169" spans="1:2" x14ac:dyDescent="0.25">
      <c r="A169" t="str">
        <f>[1]lookup!$D$14</f>
        <v>Tribal Governments</v>
      </c>
      <c r="B169" t="s">
        <v>91</v>
      </c>
    </row>
    <row r="170" spans="1:2" x14ac:dyDescent="0.25">
      <c r="A170" t="str">
        <f>[1]lookup!$D$14</f>
        <v>Tribal Governments</v>
      </c>
      <c r="B170" t="s">
        <v>31</v>
      </c>
    </row>
    <row r="171" spans="1:2" x14ac:dyDescent="0.25">
      <c r="A171" t="str">
        <f>[1]lookup!$D$14</f>
        <v>Tribal Governments</v>
      </c>
      <c r="B171" t="s">
        <v>95</v>
      </c>
    </row>
    <row r="172" spans="1:2" x14ac:dyDescent="0.25">
      <c r="A172" t="str">
        <f>[1]lookup!$D$14</f>
        <v>Tribal Governments</v>
      </c>
      <c r="B172" t="s">
        <v>46</v>
      </c>
    </row>
    <row r="173" spans="1:2" x14ac:dyDescent="0.25">
      <c r="A173" t="str">
        <f>[1]lookup!$D$14</f>
        <v>Tribal Governments</v>
      </c>
      <c r="B173" t="s">
        <v>10</v>
      </c>
    </row>
    <row r="174" spans="1:2" x14ac:dyDescent="0.25">
      <c r="A174" t="str">
        <f>[1]lookup!$D$14</f>
        <v>Tribal Governments</v>
      </c>
      <c r="B174" t="s">
        <v>34</v>
      </c>
    </row>
    <row r="175" spans="1:2" x14ac:dyDescent="0.25">
      <c r="A175" t="str">
        <f>[1]lookup!$D$14</f>
        <v>Tribal Governments</v>
      </c>
      <c r="B175" t="s">
        <v>1</v>
      </c>
    </row>
    <row r="176" spans="1:2" x14ac:dyDescent="0.25">
      <c r="A176" t="str">
        <f>[1]lookup!$D$14</f>
        <v>Tribal Governments</v>
      </c>
      <c r="B176" t="s">
        <v>36</v>
      </c>
    </row>
    <row r="177" spans="1:2" x14ac:dyDescent="0.25">
      <c r="A177" t="str">
        <f>[1]lookup!$D$14</f>
        <v>Tribal Governments</v>
      </c>
      <c r="B177" t="s">
        <v>42</v>
      </c>
    </row>
    <row r="178" spans="1:2" x14ac:dyDescent="0.25">
      <c r="A178" t="str">
        <f>[1]lookup!$D$14</f>
        <v>Tribal Governments</v>
      </c>
      <c r="B178" t="s">
        <v>12</v>
      </c>
    </row>
    <row r="179" spans="1:2" x14ac:dyDescent="0.25">
      <c r="A179" t="str">
        <f>[1]lookup!$D$14</f>
        <v>Tribal Governments</v>
      </c>
      <c r="B179" t="s">
        <v>32</v>
      </c>
    </row>
    <row r="180" spans="1:2" x14ac:dyDescent="0.25">
      <c r="A180" t="str">
        <f>[1]lookup!$D$14</f>
        <v>Tribal Governments</v>
      </c>
      <c r="B180" t="s">
        <v>2</v>
      </c>
    </row>
    <row r="181" spans="1:2" x14ac:dyDescent="0.25">
      <c r="A181" t="str">
        <f>[1]lookup!$D$14</f>
        <v>Tribal Governments</v>
      </c>
      <c r="B181" t="s">
        <v>39</v>
      </c>
    </row>
    <row r="182" spans="1:2" x14ac:dyDescent="0.25">
      <c r="A182" t="str">
        <f>[1]lookup!$D$14</f>
        <v>Tribal Governments</v>
      </c>
      <c r="B182" t="s">
        <v>8</v>
      </c>
    </row>
    <row r="183" spans="1:2" x14ac:dyDescent="0.25">
      <c r="A183" t="str">
        <f>[1]lookup!$D$14</f>
        <v>Tribal Governments</v>
      </c>
      <c r="B183" t="s">
        <v>35</v>
      </c>
    </row>
    <row r="184" spans="1:2" x14ac:dyDescent="0.25">
      <c r="A184" t="str">
        <f>[1]lookup!$D$14</f>
        <v>Tribal Governments</v>
      </c>
      <c r="B184" t="s">
        <v>43</v>
      </c>
    </row>
    <row r="185" spans="1:2" x14ac:dyDescent="0.25">
      <c r="A185" t="str">
        <f>[1]lookup!$D$14</f>
        <v>Tribal Governments</v>
      </c>
      <c r="B185" t="s">
        <v>96</v>
      </c>
    </row>
    <row r="186" spans="1:2" x14ac:dyDescent="0.25">
      <c r="A186" t="str">
        <f>[1]lookup!$D$14</f>
        <v>Tribal Governments</v>
      </c>
      <c r="B186" t="s">
        <v>99</v>
      </c>
    </row>
    <row r="187" spans="1:2" x14ac:dyDescent="0.25">
      <c r="A187" t="str">
        <f>[1]lookup!$D$14</f>
        <v>Tribal Governments</v>
      </c>
      <c r="B187" t="s">
        <v>92</v>
      </c>
    </row>
    <row r="188" spans="1:2" x14ac:dyDescent="0.25">
      <c r="A188" t="str">
        <f>[1]lookup!$D$14</f>
        <v>Tribal Governments</v>
      </c>
      <c r="B188" t="s">
        <v>3</v>
      </c>
    </row>
    <row r="189" spans="1:2" x14ac:dyDescent="0.25">
      <c r="A189" t="str">
        <f>[1]lookup!$D$14</f>
        <v>Tribal Governments</v>
      </c>
      <c r="B189" t="s">
        <v>93</v>
      </c>
    </row>
    <row r="190" spans="1:2" x14ac:dyDescent="0.25">
      <c r="A190" t="str">
        <f>[1]lookup!$D$14</f>
        <v>Tribal Governments</v>
      </c>
      <c r="B190" t="s">
        <v>29</v>
      </c>
    </row>
    <row r="191" spans="1:2" x14ac:dyDescent="0.25">
      <c r="A191" t="str">
        <f>[1]lookup!$D$14</f>
        <v>Tribal Governments</v>
      </c>
      <c r="B191" t="s">
        <v>17</v>
      </c>
    </row>
    <row r="192" spans="1:2" x14ac:dyDescent="0.25">
      <c r="A192" t="str">
        <f>[1]lookup!$D$15</f>
        <v>Tribal Jurisdictions</v>
      </c>
      <c r="B192" t="s">
        <v>91</v>
      </c>
    </row>
    <row r="193" spans="1:2" x14ac:dyDescent="0.25">
      <c r="A193" t="str">
        <f>[1]lookup!$D$15</f>
        <v>Tribal Jurisdictions</v>
      </c>
      <c r="B193" t="s">
        <v>31</v>
      </c>
    </row>
    <row r="194" spans="1:2" x14ac:dyDescent="0.25">
      <c r="A194" t="str">
        <f>[1]lookup!$D$15</f>
        <v>Tribal Jurisdictions</v>
      </c>
      <c r="B194" t="s">
        <v>95</v>
      </c>
    </row>
    <row r="195" spans="1:2" x14ac:dyDescent="0.25">
      <c r="A195" t="str">
        <f>[1]lookup!$D$15</f>
        <v>Tribal Jurisdictions</v>
      </c>
      <c r="B195" t="s">
        <v>10</v>
      </c>
    </row>
    <row r="196" spans="1:2" x14ac:dyDescent="0.25">
      <c r="A196" t="str">
        <f>[1]lookup!$D$15</f>
        <v>Tribal Jurisdictions</v>
      </c>
      <c r="B196" t="s">
        <v>34</v>
      </c>
    </row>
    <row r="197" spans="1:2" x14ac:dyDescent="0.25">
      <c r="A197" t="str">
        <f>[1]lookup!$D$15</f>
        <v>Tribal Jurisdictions</v>
      </c>
      <c r="B197" t="s">
        <v>1</v>
      </c>
    </row>
    <row r="198" spans="1:2" x14ac:dyDescent="0.25">
      <c r="A198" t="str">
        <f>[1]lookup!$D$15</f>
        <v>Tribal Jurisdictions</v>
      </c>
      <c r="B198" t="s">
        <v>36</v>
      </c>
    </row>
    <row r="199" spans="1:2" x14ac:dyDescent="0.25">
      <c r="A199" t="str">
        <f>[1]lookup!$D$15</f>
        <v>Tribal Jurisdictions</v>
      </c>
      <c r="B199" t="s">
        <v>42</v>
      </c>
    </row>
    <row r="200" spans="1:2" x14ac:dyDescent="0.25">
      <c r="A200" t="str">
        <f>[1]lookup!$D$15</f>
        <v>Tribal Jurisdictions</v>
      </c>
      <c r="B200" t="s">
        <v>12</v>
      </c>
    </row>
    <row r="201" spans="1:2" x14ac:dyDescent="0.25">
      <c r="A201" t="str">
        <f>[1]lookup!$D$15</f>
        <v>Tribal Jurisdictions</v>
      </c>
      <c r="B201" t="s">
        <v>32</v>
      </c>
    </row>
    <row r="202" spans="1:2" x14ac:dyDescent="0.25">
      <c r="A202" t="str">
        <f>[1]lookup!$D$15</f>
        <v>Tribal Jurisdictions</v>
      </c>
      <c r="B202" t="s">
        <v>2</v>
      </c>
    </row>
    <row r="203" spans="1:2" x14ac:dyDescent="0.25">
      <c r="A203" t="str">
        <f>[1]lookup!$D$15</f>
        <v>Tribal Jurisdictions</v>
      </c>
      <c r="B203" t="s">
        <v>39</v>
      </c>
    </row>
    <row r="204" spans="1:2" x14ac:dyDescent="0.25">
      <c r="A204" t="str">
        <f>[1]lookup!$D$15</f>
        <v>Tribal Jurisdictions</v>
      </c>
      <c r="B204" t="s">
        <v>8</v>
      </c>
    </row>
    <row r="205" spans="1:2" x14ac:dyDescent="0.25">
      <c r="A205" t="str">
        <f>[1]lookup!$D$15</f>
        <v>Tribal Jurisdictions</v>
      </c>
      <c r="B205" t="s">
        <v>35</v>
      </c>
    </row>
    <row r="206" spans="1:2" x14ac:dyDescent="0.25">
      <c r="A206" t="str">
        <f>[1]lookup!$D$15</f>
        <v>Tribal Jurisdictions</v>
      </c>
      <c r="B206" t="s">
        <v>37</v>
      </c>
    </row>
    <row r="207" spans="1:2" x14ac:dyDescent="0.25">
      <c r="A207" t="str">
        <f>[1]lookup!$D$15</f>
        <v>Tribal Jurisdictions</v>
      </c>
      <c r="B207" t="s">
        <v>92</v>
      </c>
    </row>
    <row r="208" spans="1:2" x14ac:dyDescent="0.25">
      <c r="A208" t="str">
        <f>[1]lookup!$D$15</f>
        <v>Tribal Jurisdictions</v>
      </c>
      <c r="B208" t="s">
        <v>3</v>
      </c>
    </row>
    <row r="209" spans="1:2" x14ac:dyDescent="0.25">
      <c r="A209" t="str">
        <f>[1]lookup!$D$15</f>
        <v>Tribal Jurisdictions</v>
      </c>
      <c r="B209" t="s">
        <v>21</v>
      </c>
    </row>
    <row r="210" spans="1:2" x14ac:dyDescent="0.25">
      <c r="A210" t="str">
        <f>[1]lookup!$D$15</f>
        <v>Tribal Jurisdictions</v>
      </c>
      <c r="B210" t="s">
        <v>93</v>
      </c>
    </row>
    <row r="211" spans="1:2" x14ac:dyDescent="0.25">
      <c r="A211" t="str">
        <f>[1]lookup!$D$15</f>
        <v>Tribal Jurisdictions</v>
      </c>
      <c r="B211" t="s">
        <v>40</v>
      </c>
    </row>
    <row r="212" spans="1:2" x14ac:dyDescent="0.25">
      <c r="A212" t="str">
        <f>[1]lookup!$D$15</f>
        <v>Tribal Jurisdictions</v>
      </c>
      <c r="B212" t="s">
        <v>17</v>
      </c>
    </row>
    <row r="213" spans="1:2" x14ac:dyDescent="0.25">
      <c r="A213" t="str">
        <f>[1]lookup!$D$16</f>
        <v>Tribal SASP</v>
      </c>
      <c r="B213" t="s">
        <v>91</v>
      </c>
    </row>
    <row r="214" spans="1:2" x14ac:dyDescent="0.25">
      <c r="A214" t="str">
        <f>[1]lookup!$D$16</f>
        <v>Tribal SASP</v>
      </c>
      <c r="B214" t="s">
        <v>31</v>
      </c>
    </row>
    <row r="215" spans="1:2" x14ac:dyDescent="0.25">
      <c r="A215" t="str">
        <f>[1]lookup!$D$16</f>
        <v>Tribal SASP</v>
      </c>
      <c r="B215" t="s">
        <v>10</v>
      </c>
    </row>
    <row r="216" spans="1:2" x14ac:dyDescent="0.25">
      <c r="A216" t="str">
        <f>[1]lookup!$D$16</f>
        <v>Tribal SASP</v>
      </c>
      <c r="B216" t="s">
        <v>1</v>
      </c>
    </row>
    <row r="217" spans="1:2" x14ac:dyDescent="0.25">
      <c r="A217" t="str">
        <f>[1]lookup!$D$16</f>
        <v>Tribal SASP</v>
      </c>
      <c r="B217" t="s">
        <v>12</v>
      </c>
    </row>
    <row r="218" spans="1:2" x14ac:dyDescent="0.25">
      <c r="A218" t="str">
        <f>[1]lookup!$D$16</f>
        <v>Tribal SASP</v>
      </c>
      <c r="B218" t="s">
        <v>32</v>
      </c>
    </row>
    <row r="219" spans="1:2" x14ac:dyDescent="0.25">
      <c r="A219" t="str">
        <f>[1]lookup!$D$16</f>
        <v>Tribal SASP</v>
      </c>
      <c r="B219" t="s">
        <v>2</v>
      </c>
    </row>
    <row r="220" spans="1:2" x14ac:dyDescent="0.25">
      <c r="A220" t="str">
        <f>[1]lookup!$D$16</f>
        <v>Tribal SASP</v>
      </c>
      <c r="B220" t="s">
        <v>8</v>
      </c>
    </row>
    <row r="221" spans="1:2" x14ac:dyDescent="0.25">
      <c r="A221" t="str">
        <f>[1]lookup!$D$16</f>
        <v>Tribal SASP</v>
      </c>
      <c r="B221" t="s">
        <v>92</v>
      </c>
    </row>
    <row r="222" spans="1:2" x14ac:dyDescent="0.25">
      <c r="A222" t="str">
        <f>[1]lookup!$D$16</f>
        <v>Tribal SASP</v>
      </c>
      <c r="B222" t="s">
        <v>21</v>
      </c>
    </row>
    <row r="223" spans="1:2" x14ac:dyDescent="0.25">
      <c r="A223" t="str">
        <f>[1]lookup!$D$16</f>
        <v>Tribal SASP</v>
      </c>
      <c r="B223" t="s">
        <v>93</v>
      </c>
    </row>
    <row r="224" spans="1:2" x14ac:dyDescent="0.25">
      <c r="A224" t="str">
        <f>[1]lookup!$D$16</f>
        <v>Tribal SASP</v>
      </c>
      <c r="B224" t="s">
        <v>17</v>
      </c>
    </row>
    <row r="225" spans="1:2" x14ac:dyDescent="0.25">
      <c r="A225" t="str">
        <f>[1]lookup!$D$17</f>
        <v>Underserved</v>
      </c>
      <c r="B225" t="s">
        <v>91</v>
      </c>
    </row>
    <row r="226" spans="1:2" x14ac:dyDescent="0.25">
      <c r="A226" t="str">
        <f>[1]lookup!$D$17</f>
        <v>Underserved</v>
      </c>
      <c r="B226" t="s">
        <v>31</v>
      </c>
    </row>
    <row r="227" spans="1:2" x14ac:dyDescent="0.25">
      <c r="A227" t="str">
        <f>[1]lookup!$D$17</f>
        <v>Underserved</v>
      </c>
      <c r="B227" t="s">
        <v>10</v>
      </c>
    </row>
    <row r="228" spans="1:2" x14ac:dyDescent="0.25">
      <c r="A228" t="str">
        <f>[1]lookup!$D$17</f>
        <v>Underserved</v>
      </c>
      <c r="B228" t="s">
        <v>1</v>
      </c>
    </row>
    <row r="229" spans="1:2" x14ac:dyDescent="0.25">
      <c r="A229" t="str">
        <f>[1]lookup!$D$17</f>
        <v>Underserved</v>
      </c>
      <c r="B229" t="s">
        <v>12</v>
      </c>
    </row>
    <row r="230" spans="1:2" x14ac:dyDescent="0.25">
      <c r="A230" t="str">
        <f>[1]lookup!$D$17</f>
        <v>Underserved</v>
      </c>
      <c r="B230" t="s">
        <v>32</v>
      </c>
    </row>
    <row r="231" spans="1:2" x14ac:dyDescent="0.25">
      <c r="A231" t="str">
        <f>[1]lookup!$D$17</f>
        <v>Underserved</v>
      </c>
      <c r="B231" t="s">
        <v>2</v>
      </c>
    </row>
    <row r="232" spans="1:2" x14ac:dyDescent="0.25">
      <c r="A232" t="str">
        <f>[1]lookup!$D$17</f>
        <v>Underserved</v>
      </c>
      <c r="B232" t="s">
        <v>8</v>
      </c>
    </row>
    <row r="233" spans="1:2" x14ac:dyDescent="0.25">
      <c r="A233" t="str">
        <f>[1]lookup!$D$17</f>
        <v>Underserved</v>
      </c>
      <c r="B233" t="s">
        <v>92</v>
      </c>
    </row>
    <row r="234" spans="1:2" x14ac:dyDescent="0.25">
      <c r="A234" t="str">
        <f>[1]lookup!$D$17</f>
        <v>Underserved</v>
      </c>
      <c r="B234" t="s">
        <v>3</v>
      </c>
    </row>
    <row r="235" spans="1:2" x14ac:dyDescent="0.25">
      <c r="A235" t="str">
        <f>[1]lookup!$D$17</f>
        <v>Underserved</v>
      </c>
      <c r="B235" t="s">
        <v>21</v>
      </c>
    </row>
    <row r="236" spans="1:2" x14ac:dyDescent="0.25">
      <c r="A236" t="str">
        <f>[1]lookup!$D$17</f>
        <v>Underserved</v>
      </c>
      <c r="B236" t="s">
        <v>93</v>
      </c>
    </row>
    <row r="237" spans="1:2" x14ac:dyDescent="0.25">
      <c r="A237" t="str">
        <f>[1]lookup!$D$17</f>
        <v>Underserved</v>
      </c>
      <c r="B237" t="s">
        <v>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0745865006D849AB2FEDA2FACF73C8" ma:contentTypeVersion="18" ma:contentTypeDescription="Create a new document." ma:contentTypeScope="" ma:versionID="5280b713575431a586432be1f25046a9">
  <xsd:schema xmlns:xsd="http://www.w3.org/2001/XMLSchema" xmlns:xs="http://www.w3.org/2001/XMLSchema" xmlns:p="http://schemas.microsoft.com/office/2006/metadata/properties" xmlns:ns2="5cf1f5a1-a718-4c81-bdd8-5df4517150d2" xmlns:ns3="f5c13901-dc13-4460-a598-5e378a871614" targetNamespace="http://schemas.microsoft.com/office/2006/metadata/properties" ma:root="true" ma:fieldsID="120c97ecbb728ea088b547c477d3252e" ns2:_="" ns3:_="">
    <xsd:import namespace="5cf1f5a1-a718-4c81-bdd8-5df4517150d2"/>
    <xsd:import namespace="f5c13901-dc13-4460-a598-5e378a87161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1f5a1-a718-4c81-bdd8-5df4517150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7242c93-5f65-44a0-99c6-1635bcb0649b}" ma:internalName="TaxCatchAll" ma:showField="CatchAllData" ma:web="5cf1f5a1-a718-4c81-bdd8-5df4517150d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c13901-dc13-4460-a598-5e378a87161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50b8f0-3605-42cf-830e-16465b6cf60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c13901-dc13-4460-a598-5e378a871614">
      <Terms xmlns="http://schemas.microsoft.com/office/infopath/2007/PartnerControls"/>
    </lcf76f155ced4ddcb4097134ff3c332f>
    <TaxCatchAll xmlns="5cf1f5a1-a718-4c81-bdd8-5df4517150d2" xsi:nil="true"/>
  </documentManagement>
</p:properties>
</file>

<file path=customXml/itemProps1.xml><?xml version="1.0" encoding="utf-8"?>
<ds:datastoreItem xmlns:ds="http://schemas.openxmlformats.org/officeDocument/2006/customXml" ds:itemID="{D4DEA2C9-F082-4576-9A11-82EB9F070F1E}"/>
</file>

<file path=customXml/itemProps2.xml><?xml version="1.0" encoding="utf-8"?>
<ds:datastoreItem xmlns:ds="http://schemas.openxmlformats.org/officeDocument/2006/customXml" ds:itemID="{7FF4FDE0-9402-44DD-95BF-0E445985DCC6}"/>
</file>

<file path=customXml/itemProps3.xml><?xml version="1.0" encoding="utf-8"?>
<ds:datastoreItem xmlns:ds="http://schemas.openxmlformats.org/officeDocument/2006/customXml" ds:itemID="{0E0E6EE4-1C0A-4453-927D-EDE1C408B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44</vt:i4>
      </vt:variant>
    </vt:vector>
  </HeadingPairs>
  <TitlesOfParts>
    <vt:vector size="47" baseType="lpstr">
      <vt:lpstr>FTE Calculator</vt:lpstr>
      <vt:lpstr>FAQs - Staff FTEs</vt:lpstr>
      <vt:lpstr>lookup</vt:lpstr>
      <vt:lpstr>ALL</vt:lpstr>
      <vt:lpstr>ALLCol</vt:lpstr>
      <vt:lpstr>CalculationMethod</vt:lpstr>
      <vt:lpstr>Campus</vt:lpstr>
      <vt:lpstr>CampusCol</vt:lpstr>
      <vt:lpstr>CampusList</vt:lpstr>
      <vt:lpstr>color1</vt:lpstr>
      <vt:lpstr>CSSP</vt:lpstr>
      <vt:lpstr>CSSPCol</vt:lpstr>
      <vt:lpstr>CYCEV</vt:lpstr>
      <vt:lpstr>CYCEVCol</vt:lpstr>
      <vt:lpstr>CYEMY</vt:lpstr>
      <vt:lpstr>CYEMYCol</vt:lpstr>
      <vt:lpstr>Dis</vt:lpstr>
      <vt:lpstr>DisCol</vt:lpstr>
      <vt:lpstr>ICJR</vt:lpstr>
      <vt:lpstr>ICJRCol</vt:lpstr>
      <vt:lpstr>JFF</vt:lpstr>
      <vt:lpstr>JFFCol</vt:lpstr>
      <vt:lpstr>LAV</vt:lpstr>
      <vt:lpstr>LAVCol</vt:lpstr>
      <vt:lpstr>LAVlist</vt:lpstr>
      <vt:lpstr>Program2</vt:lpstr>
      <vt:lpstr>Program4</vt:lpstr>
      <vt:lpstr>ProgramFullName1</vt:lpstr>
      <vt:lpstr>RURAL</vt:lpstr>
      <vt:lpstr>RuralCol</vt:lpstr>
      <vt:lpstr>SAPSCSCol</vt:lpstr>
      <vt:lpstr>SASPCS</vt:lpstr>
      <vt:lpstr>SASPCSCol</vt:lpstr>
      <vt:lpstr>SC</vt:lpstr>
      <vt:lpstr>SCCol</vt:lpstr>
      <vt:lpstr>TC</vt:lpstr>
      <vt:lpstr>TCCol</vt:lpstr>
      <vt:lpstr>TG</vt:lpstr>
      <vt:lpstr>TGCol</vt:lpstr>
      <vt:lpstr>TH</vt:lpstr>
      <vt:lpstr>THCol</vt:lpstr>
      <vt:lpstr>TJ</vt:lpstr>
      <vt:lpstr>TJCol</vt:lpstr>
      <vt:lpstr>TSASP</vt:lpstr>
      <vt:lpstr>TSASPCol</vt:lpstr>
      <vt:lpstr>Underserved</vt:lpstr>
      <vt:lpstr>UnderservedCol</vt:lpstr>
    </vt:vector>
  </TitlesOfParts>
  <Company>University of Maine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 Plotkin</dc:creator>
  <cp:lastModifiedBy>Alexa Plotkin</cp:lastModifiedBy>
  <dcterms:created xsi:type="dcterms:W3CDTF">2018-10-09T17:41:47Z</dcterms:created>
  <dcterms:modified xsi:type="dcterms:W3CDTF">2025-02-15T02:40:53Z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0x010100920745865006D849AB2FEDA2FACF73C8</vt:lpwstr>
  </property>
</Properties>
</file>